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nsroste/Desktop/Marsvin/a NMK styret/Årets/"/>
    </mc:Choice>
  </mc:AlternateContent>
  <xr:revisionPtr revIDLastSave="0" documentId="13_ncr:1_{93D51747-4918-6C4F-8163-6BC7EEA9AB12}" xr6:coauthVersionLast="47" xr6:coauthVersionMax="47" xr10:uidLastSave="{00000000-0000-0000-0000-000000000000}"/>
  <bookViews>
    <workbookView xWindow="40" yWindow="1280" windowWidth="51200" windowHeight="26600" tabRatio="500" xr2:uid="{00000000-000D-0000-FFFF-FFFF00000000}"/>
  </bookViews>
  <sheets>
    <sheet name="ÅRETS TOTAL" sheetId="2" r:id="rId1"/>
    <sheet name="ÅRETS RASEDYR" sheetId="1" r:id="rId2"/>
    <sheet name="ÅRETS PET" sheetId="5" r:id="rId3"/>
    <sheet name="ÅRETS UMM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62" i="1" l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28" i="1"/>
  <c r="BF220" i="1"/>
  <c r="BF215" i="1"/>
  <c r="BF205" i="1"/>
  <c r="BF204" i="1"/>
  <c r="BF203" i="1"/>
  <c r="BF185" i="1"/>
  <c r="BF187" i="1"/>
  <c r="BF188" i="1"/>
  <c r="BF173" i="1"/>
  <c r="BA193" i="1"/>
  <c r="BA176" i="1"/>
  <c r="BA167" i="1"/>
  <c r="BF137" i="1"/>
  <c r="BF136" i="1"/>
  <c r="BF135" i="1"/>
  <c r="BF119" i="1"/>
  <c r="BF120" i="1"/>
  <c r="BF117" i="1"/>
  <c r="BF116" i="1"/>
  <c r="BF110" i="1"/>
  <c r="BF87" i="1"/>
  <c r="BF86" i="1"/>
  <c r="BF85" i="1"/>
  <c r="BF84" i="1"/>
  <c r="AX101" i="1"/>
  <c r="AX102" i="1"/>
  <c r="AX103" i="1"/>
  <c r="AX104" i="1"/>
  <c r="AX100" i="1"/>
  <c r="BA99" i="1"/>
  <c r="BF79" i="1"/>
  <c r="BF73" i="1"/>
  <c r="BF72" i="1"/>
  <c r="BF71" i="1"/>
  <c r="BF66" i="1"/>
  <c r="BF63" i="1"/>
  <c r="BF44" i="1"/>
  <c r="BF43" i="1"/>
  <c r="BF41" i="1"/>
  <c r="BF40" i="1"/>
  <c r="BF39" i="1"/>
  <c r="AX57" i="1"/>
  <c r="AX56" i="1"/>
  <c r="AX40" i="1"/>
  <c r="BF32" i="1"/>
  <c r="BF20" i="1"/>
  <c r="AX20" i="1"/>
  <c r="BF11" i="1"/>
  <c r="BN104" i="5"/>
  <c r="BN96" i="5"/>
  <c r="BN90" i="5"/>
  <c r="BN82" i="5"/>
  <c r="BN67" i="5"/>
  <c r="BN58" i="5"/>
  <c r="BN54" i="5"/>
  <c r="BN50" i="5"/>
  <c r="BI46" i="5"/>
  <c r="BN47" i="5"/>
  <c r="BN42" i="5"/>
  <c r="BN33" i="5"/>
  <c r="BN29" i="5"/>
  <c r="BN23" i="5"/>
  <c r="BN19" i="5"/>
  <c r="BN16" i="5"/>
  <c r="BN8" i="5"/>
  <c r="I6" i="5"/>
  <c r="L6" i="5"/>
  <c r="BG6" i="5"/>
  <c r="I7" i="5"/>
  <c r="BG7" i="5"/>
  <c r="BG8" i="5"/>
  <c r="BG9" i="5"/>
  <c r="BG10" i="5"/>
  <c r="BG11" i="5"/>
  <c r="BG12" i="5"/>
  <c r="BG13" i="5"/>
  <c r="BG14" i="5"/>
  <c r="BG15" i="5"/>
  <c r="O16" i="5"/>
  <c r="BG16" i="5"/>
  <c r="BG17" i="5"/>
  <c r="BG18" i="5"/>
  <c r="BG19" i="5"/>
  <c r="BG20" i="5"/>
  <c r="BG21" i="5"/>
  <c r="BG22" i="5"/>
  <c r="BG23" i="5"/>
  <c r="BG24" i="5"/>
  <c r="BG25" i="5"/>
  <c r="BG26" i="5"/>
  <c r="L27" i="5"/>
  <c r="O27" i="5"/>
  <c r="BG27" i="5"/>
  <c r="BG28" i="5"/>
  <c r="I29" i="5"/>
  <c r="L29" i="5"/>
  <c r="BG29" i="5"/>
  <c r="BG30" i="5"/>
  <c r="BG31" i="5"/>
  <c r="I32" i="5"/>
  <c r="L32" i="5"/>
  <c r="O32" i="5"/>
  <c r="BG32" i="5"/>
  <c r="L33" i="5"/>
  <c r="O33" i="5"/>
  <c r="BG33" i="5"/>
  <c r="BG34" i="5"/>
  <c r="BG35" i="5"/>
  <c r="BG36" i="5"/>
  <c r="BG38" i="5"/>
  <c r="BG40" i="5"/>
  <c r="BG41" i="5"/>
  <c r="BG42" i="5"/>
  <c r="BG43" i="5"/>
  <c r="O44" i="5"/>
  <c r="BG44" i="5"/>
  <c r="BG45" i="5"/>
  <c r="I46" i="5"/>
  <c r="BG46" i="5"/>
  <c r="BG47" i="5"/>
  <c r="BG48" i="5"/>
  <c r="BG49" i="5"/>
  <c r="BG50" i="5"/>
  <c r="BG51" i="5"/>
  <c r="BG52" i="5"/>
  <c r="BG53" i="5"/>
  <c r="BG62" i="5"/>
  <c r="BG65" i="5"/>
  <c r="BG66" i="5"/>
  <c r="BG81" i="5"/>
  <c r="BG82" i="5"/>
  <c r="BG83" i="5"/>
  <c r="BG84" i="5"/>
  <c r="BG88" i="5"/>
  <c r="BG89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T44" i="4"/>
  <c r="BT41" i="4"/>
  <c r="BT39" i="4"/>
  <c r="BT35" i="4"/>
  <c r="BT33" i="4"/>
  <c r="BT29" i="4"/>
  <c r="BT27" i="4"/>
  <c r="BT24" i="4"/>
  <c r="BT19" i="4"/>
  <c r="BT16" i="4"/>
  <c r="BT12" i="4"/>
  <c r="BT8" i="4"/>
  <c r="BT6" i="4"/>
  <c r="BI6" i="4"/>
  <c r="BI7" i="4"/>
  <c r="BI8" i="4"/>
  <c r="BI10" i="4"/>
  <c r="BI11" i="4"/>
  <c r="BI12" i="4"/>
  <c r="BI20" i="4"/>
  <c r="BI14" i="4"/>
  <c r="I6" i="4"/>
  <c r="L6" i="4"/>
  <c r="O6" i="4"/>
  <c r="BG6" i="4"/>
  <c r="I7" i="4"/>
  <c r="BG7" i="4"/>
  <c r="L8" i="4"/>
  <c r="O8" i="4"/>
  <c r="BG8" i="4"/>
  <c r="BG9" i="4"/>
  <c r="BG10" i="4"/>
  <c r="BG11" i="4"/>
  <c r="BG12" i="4"/>
  <c r="BG13" i="4"/>
  <c r="BG14" i="4"/>
  <c r="BG15" i="4"/>
  <c r="I16" i="4"/>
  <c r="O16" i="4"/>
  <c r="BG16" i="4"/>
  <c r="BG17" i="4"/>
  <c r="BG18" i="4"/>
  <c r="I19" i="4"/>
  <c r="BG19" i="4"/>
  <c r="L20" i="4"/>
  <c r="BG20" i="4"/>
  <c r="O21" i="4"/>
  <c r="BG21" i="4"/>
  <c r="BG22" i="4"/>
  <c r="L23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I5" i="4"/>
  <c r="L5" i="4"/>
  <c r="O5" i="4"/>
  <c r="BG5" i="4"/>
  <c r="AX94" i="1"/>
  <c r="AX95" i="1"/>
  <c r="AX96" i="1"/>
  <c r="AX97" i="1"/>
  <c r="AX98" i="1"/>
  <c r="AX99" i="1"/>
  <c r="AX93" i="1"/>
  <c r="AX91" i="1"/>
  <c r="AX92" i="1"/>
  <c r="AX89" i="1"/>
  <c r="AX90" i="1"/>
  <c r="AX87" i="1"/>
  <c r="AX88" i="1"/>
  <c r="L85" i="1"/>
  <c r="AX85" i="1"/>
  <c r="AX86" i="1"/>
  <c r="I84" i="1"/>
  <c r="L84" i="1"/>
  <c r="AX84" i="1"/>
  <c r="AX80" i="1"/>
  <c r="AX81" i="1"/>
  <c r="AX79" i="1"/>
  <c r="AX72" i="1"/>
  <c r="AX73" i="1"/>
  <c r="AX74" i="1"/>
  <c r="AX75" i="1"/>
  <c r="AX76" i="1"/>
  <c r="I71" i="1"/>
  <c r="AX71" i="1"/>
  <c r="AX63" i="1"/>
  <c r="AX64" i="1"/>
  <c r="AX65" i="1"/>
  <c r="AX66" i="1"/>
  <c r="AX67" i="1"/>
  <c r="AX68" i="1"/>
  <c r="AX62" i="1"/>
  <c r="AX9" i="1"/>
  <c r="AX10" i="1"/>
  <c r="AX11" i="1"/>
  <c r="AX12" i="1"/>
  <c r="AX13" i="1"/>
  <c r="AX14" i="1"/>
  <c r="AX8" i="1"/>
  <c r="AX27" i="1"/>
  <c r="AX28" i="1"/>
  <c r="AX29" i="1"/>
  <c r="AX30" i="1"/>
  <c r="AX31" i="1"/>
  <c r="AX32" i="1"/>
  <c r="AX33" i="1"/>
  <c r="AX34" i="1"/>
  <c r="AX35" i="1"/>
  <c r="AX36" i="1"/>
  <c r="I26" i="1"/>
  <c r="L26" i="1"/>
  <c r="AX26" i="1"/>
  <c r="L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39" i="1"/>
  <c r="AX21" i="1"/>
  <c r="AX22" i="1"/>
  <c r="AX23" i="1"/>
  <c r="I20" i="1"/>
  <c r="L20" i="1"/>
  <c r="AX107" i="1"/>
  <c r="AX108" i="1"/>
  <c r="AX109" i="1"/>
  <c r="AX110" i="1"/>
  <c r="AX111" i="1"/>
  <c r="AX112" i="1"/>
  <c r="I106" i="1"/>
  <c r="AX106" i="1"/>
  <c r="AX116" i="1"/>
  <c r="AX118" i="1"/>
  <c r="AX119" i="1"/>
  <c r="AX120" i="1"/>
  <c r="AX121" i="1"/>
  <c r="AX123" i="1"/>
  <c r="AX124" i="1"/>
  <c r="AX125" i="1"/>
  <c r="AX126" i="1"/>
  <c r="AX127" i="1"/>
  <c r="AX128" i="1"/>
  <c r="AX129" i="1"/>
  <c r="AX130" i="1"/>
  <c r="AX131" i="1"/>
  <c r="AX122" i="1"/>
  <c r="AX115" i="1"/>
  <c r="AX139" i="1"/>
  <c r="AX140" i="1"/>
  <c r="AX143" i="1"/>
  <c r="AX144" i="1"/>
  <c r="AX145" i="1"/>
  <c r="AX146" i="1"/>
  <c r="AX147" i="1"/>
  <c r="AX137" i="1"/>
  <c r="AX151" i="1"/>
  <c r="AX152" i="1"/>
  <c r="AX153" i="1"/>
  <c r="AX154" i="1"/>
  <c r="AX155" i="1"/>
  <c r="AX156" i="1"/>
  <c r="AX157" i="1"/>
  <c r="AX158" i="1"/>
  <c r="AX159" i="1"/>
  <c r="I150" i="1"/>
  <c r="L150" i="1"/>
  <c r="AX150" i="1"/>
  <c r="AX167" i="1"/>
  <c r="AX174" i="1"/>
  <c r="AX175" i="1"/>
  <c r="AX176" i="1"/>
  <c r="AX177" i="1"/>
  <c r="AX178" i="1"/>
  <c r="I173" i="1"/>
  <c r="L173" i="1"/>
  <c r="AX173" i="1"/>
  <c r="AX186" i="1"/>
  <c r="AX187" i="1"/>
  <c r="AX188" i="1"/>
  <c r="AX189" i="1"/>
  <c r="AX190" i="1"/>
  <c r="AX191" i="1"/>
  <c r="AX192" i="1"/>
  <c r="AX193" i="1"/>
  <c r="AX194" i="1"/>
  <c r="AX185" i="1"/>
  <c r="AX199" i="1"/>
  <c r="AX198" i="1"/>
  <c r="AX203" i="1"/>
  <c r="AX204" i="1"/>
  <c r="AX205" i="1"/>
  <c r="AX206" i="1"/>
  <c r="AX208" i="1"/>
  <c r="AX202" i="1"/>
  <c r="AX213" i="1"/>
  <c r="AX214" i="1"/>
  <c r="AX215" i="1"/>
  <c r="AX216" i="1"/>
  <c r="AX217" i="1"/>
  <c r="AX218" i="1"/>
  <c r="AX219" i="1"/>
  <c r="AX212" i="1"/>
</calcChain>
</file>

<file path=xl/sharedStrings.xml><?xml version="1.0" encoding="utf-8"?>
<sst xmlns="http://schemas.openxmlformats.org/spreadsheetml/2006/main" count="2243" uniqueCount="756">
  <si>
    <t>Rase/Dyrets Navn</t>
  </si>
  <si>
    <t>Eier</t>
  </si>
  <si>
    <t>SHELTIE</t>
  </si>
  <si>
    <t>PERUANER</t>
  </si>
  <si>
    <t>ALPACA</t>
  </si>
  <si>
    <t>MERINO</t>
  </si>
  <si>
    <t>LUNKARYA</t>
  </si>
  <si>
    <t>TEDDY</t>
  </si>
  <si>
    <t>REX</t>
  </si>
  <si>
    <t>SKINNY</t>
  </si>
  <si>
    <t>SELF SORTGRUPPE</t>
  </si>
  <si>
    <t>SELF RØDGRUPPE</t>
  </si>
  <si>
    <t>ENGELSK CRESTED</t>
  </si>
  <si>
    <t>KLIPPET LANGHÅR</t>
  </si>
  <si>
    <t>USTANDARDISERT</t>
  </si>
  <si>
    <t>GUIDESTANDARD</t>
  </si>
  <si>
    <t>OPPDRETTERGRUPPE</t>
  </si>
  <si>
    <t>Tom Erik Feragen</t>
  </si>
  <si>
    <t>Karine Elstad</t>
  </si>
  <si>
    <t>Christine Åsegård</t>
  </si>
  <si>
    <t>ABESSINIER</t>
  </si>
  <si>
    <t>TOTALSUM</t>
  </si>
  <si>
    <t>Dyretsnavn</t>
  </si>
  <si>
    <t>Eier/Utstiller</t>
  </si>
  <si>
    <t>Annfrid Kjelbergsengen</t>
  </si>
  <si>
    <t>Dyrets Navn</t>
  </si>
  <si>
    <t>Totalsum</t>
  </si>
  <si>
    <t>Sigurd André Åsegård Sundt</t>
  </si>
  <si>
    <t>Kristin Linnea Mjåland</t>
  </si>
  <si>
    <t>Haakon Sundt Landsverk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</si>
  <si>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</si>
  <si>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</si>
  <si>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</si>
  <si>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</si>
  <si>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</si>
  <si>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</si>
  <si>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</si>
  <si>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</si>
  <si>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</si>
  <si>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</si>
  <si>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Utstiller/Eier</t>
  </si>
  <si>
    <t>Total</t>
  </si>
  <si>
    <t xml:space="preserve">Årets UMM </t>
  </si>
  <si>
    <t>May-Elin Dressel</t>
  </si>
  <si>
    <t>Årets Rasedyr</t>
  </si>
  <si>
    <t>Årets Oppdretter</t>
  </si>
  <si>
    <t>Årets Pet</t>
  </si>
  <si>
    <t>Årets Pet-utstiller</t>
  </si>
  <si>
    <t>Lasse Dressel</t>
  </si>
  <si>
    <t>Olina Dressel</t>
  </si>
  <si>
    <t>Hans Røste</t>
  </si>
  <si>
    <t>Vibecke Linnerud Rype</t>
  </si>
  <si>
    <t>Tygger´n of Cavycastle</t>
  </si>
  <si>
    <t>CORONET</t>
  </si>
  <si>
    <t>TEXEL</t>
  </si>
  <si>
    <t>Jeanette Tuft Hansen</t>
  </si>
  <si>
    <t>Julie Hugaas Melgård</t>
  </si>
  <si>
    <t>Anja Hamrin</t>
  </si>
  <si>
    <t>Lisbeth Bjørndahl</t>
  </si>
  <si>
    <t>Winniepig´s Bob</t>
  </si>
  <si>
    <t>Kristina Lundberg</t>
  </si>
  <si>
    <t>Caroline Bernhed</t>
  </si>
  <si>
    <t>Carina Stjernman</t>
  </si>
  <si>
    <t xml:space="preserve">NONSELF TICKED </t>
  </si>
  <si>
    <t>NONSELF CRESTED</t>
  </si>
  <si>
    <t>NONSELF MARKED</t>
  </si>
  <si>
    <t>SATIN CRESTED</t>
  </si>
  <si>
    <t>Beatrice Johansson</t>
  </si>
  <si>
    <t>Basil Usken</t>
  </si>
  <si>
    <t>Memorias Pepino</t>
  </si>
  <si>
    <t xml:space="preserve">NONSELF </t>
  </si>
  <si>
    <t>Perlas Medusa</t>
  </si>
  <si>
    <t>* Årets Oppdrettergruppe</t>
  </si>
  <si>
    <t>* Årets Guidestandard</t>
  </si>
  <si>
    <t>* Årets Ustandardiserte</t>
  </si>
  <si>
    <t>* Årets Klipte Langhår</t>
  </si>
  <si>
    <t>*Årets Nonself Marked</t>
  </si>
  <si>
    <t>* Årets Nonself Crested</t>
  </si>
  <si>
    <t>* Årets Engelsk Crested</t>
  </si>
  <si>
    <t>* Årets Self Rødgruppe</t>
  </si>
  <si>
    <t>* Årets Self Sortgruppe</t>
  </si>
  <si>
    <t>* Årets Abessinier</t>
  </si>
  <si>
    <t>* Årets Skinny</t>
  </si>
  <si>
    <t>* Årets Rex</t>
  </si>
  <si>
    <t>* Årets Teddy</t>
  </si>
  <si>
    <t>* Årets Lunkarya</t>
  </si>
  <si>
    <t>* Årets Alpaca</t>
  </si>
  <si>
    <t>* Årets Texel</t>
  </si>
  <si>
    <t>* Årets Peruaner</t>
  </si>
  <si>
    <t>* Årets Sheltie</t>
  </si>
  <si>
    <t>Sol of Nivlheim</t>
  </si>
  <si>
    <t>Igor</t>
  </si>
  <si>
    <t>Dorthea of Nivlheim</t>
  </si>
  <si>
    <t>Elysia of Nivlheim</t>
  </si>
  <si>
    <t>Godtfred of Nivlheim</t>
  </si>
  <si>
    <t>Utstiller</t>
  </si>
  <si>
    <t>Årets Rasedyr 2023</t>
  </si>
  <si>
    <t>Rakkestad 25.02.23</t>
  </si>
  <si>
    <t>Stian A Græsmo</t>
  </si>
  <si>
    <t>Emmanuel de Monte Léon</t>
  </si>
  <si>
    <t>Hippie`s Fackla</t>
  </si>
  <si>
    <t>Lucky Star Erek</t>
  </si>
  <si>
    <t>Duetten`s All I Ask (black fox)</t>
  </si>
  <si>
    <t>Stine Søberg Jødahl</t>
  </si>
  <si>
    <t xml:space="preserve">NordJrV-22 NCH SCH Queen Henutsen of Cavycastle </t>
  </si>
  <si>
    <t>SCh DKCH Duetten`s Signe</t>
  </si>
  <si>
    <t>Sugar Skull`s Redbull</t>
  </si>
  <si>
    <t>Cert</t>
  </si>
  <si>
    <t>Best ustand</t>
  </si>
  <si>
    <t>Lucky Star Yaa</t>
  </si>
  <si>
    <t>Von tuft (Skinny)</t>
  </si>
  <si>
    <t>Best</t>
  </si>
  <si>
    <t>Filipa de Monte Léon</t>
  </si>
  <si>
    <t>BIR m/cert</t>
  </si>
  <si>
    <t>SCH DKCH Vibys PollyAnn</t>
  </si>
  <si>
    <t>Lena Tysk</t>
  </si>
  <si>
    <t>Cavies by the Fjord`s Eârien</t>
  </si>
  <si>
    <t>BIRJr u/cert</t>
  </si>
  <si>
    <t>Perlas Minerva</t>
  </si>
  <si>
    <t>Bianxia of Cavycastle</t>
  </si>
  <si>
    <t>BIRJr m/cert</t>
  </si>
  <si>
    <t>Elena de Monte Léon</t>
  </si>
  <si>
    <t>Zeemina of Cavycastle</t>
  </si>
  <si>
    <t>cert</t>
  </si>
  <si>
    <t>Rivadem of Cavycastle</t>
  </si>
  <si>
    <t>Cavies by the Fjord`s Aragon</t>
  </si>
  <si>
    <t>Shamrock`s EyeCandy</t>
  </si>
  <si>
    <t>Marius Kjos</t>
  </si>
  <si>
    <t>Kanjers Nijmegen</t>
  </si>
  <si>
    <t>Annfrid Kjelsbergsengen</t>
  </si>
  <si>
    <t>BIR m/ cert</t>
  </si>
  <si>
    <t>BISJr3 BIRJr m/cert</t>
  </si>
  <si>
    <t>Lucky Star Gyda</t>
  </si>
  <si>
    <t>BIRJr-res m/cert</t>
  </si>
  <si>
    <t>BISJr BIRJr m/cert</t>
  </si>
  <si>
    <t>BIR-res m/cert</t>
  </si>
  <si>
    <t>BIR-res u/cert</t>
  </si>
  <si>
    <t>Duetten´s Ghostbuster</t>
  </si>
  <si>
    <t>Duettenś Musse</t>
  </si>
  <si>
    <t>BISJr2 BIRJr m/cert</t>
  </si>
  <si>
    <t>Memorias Brage</t>
  </si>
  <si>
    <t>Marina og Odmund Billingsø</t>
  </si>
  <si>
    <t>BIRJr-res u/cert</t>
  </si>
  <si>
    <t>Mazettis Wannabe Awesome</t>
  </si>
  <si>
    <t>SCh Nch C´lines Ailo</t>
  </si>
  <si>
    <t>Igor Von Tuft</t>
  </si>
  <si>
    <t>Sayona Von Tuft</t>
  </si>
  <si>
    <t>NuCh Sugar Skulls Petrus</t>
  </si>
  <si>
    <t>Marley Von Tuft</t>
  </si>
  <si>
    <t>DE GOLDEN</t>
  </si>
  <si>
    <t>PE GOLDEN</t>
  </si>
  <si>
    <t xml:space="preserve">Mazettis Zeth </t>
  </si>
  <si>
    <t>NordJrV-21 Mazettis Ivriga Ivan</t>
  </si>
  <si>
    <t>Mazettis Ylva</t>
  </si>
  <si>
    <t>SCH DKCH Duetten´s Hoka (black)</t>
  </si>
  <si>
    <t>Pilla von den Leverkusener Fellnasen (grey)</t>
  </si>
  <si>
    <t>Norra Hagens Sims (black magpie)</t>
  </si>
  <si>
    <t>Duetten´s Nyx (black tan)</t>
  </si>
  <si>
    <t>Black Ironica von den Leverkusener Fellnasen (black)</t>
  </si>
  <si>
    <t>Bestklipt m/cert</t>
  </si>
  <si>
    <t>Besteklipt m/ Cert</t>
  </si>
  <si>
    <t>Beste ustand</t>
  </si>
  <si>
    <t>de Monte Léon -Peruaner-</t>
  </si>
  <si>
    <t>Fiona de MonteLéon</t>
  </si>
  <si>
    <t>Giselle de Monte Léon</t>
  </si>
  <si>
    <t>Nosthyl of Cavycastle</t>
  </si>
  <si>
    <t>Cavies by the Fjord`s Eldarion</t>
  </si>
  <si>
    <t>C´Lines Ginny</t>
  </si>
  <si>
    <t>MaJa´s Heather (grey)</t>
  </si>
  <si>
    <t>Rakkestad 25.02.34</t>
  </si>
  <si>
    <t>Nikita Helling Frisk</t>
  </si>
  <si>
    <t>P</t>
  </si>
  <si>
    <t>p</t>
  </si>
  <si>
    <t>Lucky Star Adonis</t>
  </si>
  <si>
    <t>Isak Jødahl</t>
  </si>
  <si>
    <t>NUMMCH OperaCavies Gio</t>
  </si>
  <si>
    <t>Troll of Cavycastle</t>
  </si>
  <si>
    <t>NUMMCH Shamrocks Amethyst</t>
  </si>
  <si>
    <t>BIS UMMJr Cert</t>
  </si>
  <si>
    <t>BIS UMM2 Cert</t>
  </si>
  <si>
    <t>BIS UMM JR2 Cert</t>
  </si>
  <si>
    <t>BIS UMM Cert</t>
  </si>
  <si>
    <t>BIS UMM3 Cert</t>
  </si>
  <si>
    <t>Sch Mazettis Skalman</t>
  </si>
  <si>
    <t>Matilda Erving</t>
  </si>
  <si>
    <t>Lavender Von Tuft</t>
  </si>
  <si>
    <t xml:space="preserve">Tuva Tuft Kristiansen </t>
  </si>
  <si>
    <t>Dagmar of Nivlheim</t>
  </si>
  <si>
    <t>Ellie</t>
  </si>
  <si>
    <t>Marita Indiane Lien Jensen</t>
  </si>
  <si>
    <t>Memorias Ophelia</t>
  </si>
  <si>
    <t>Memorias Rimne</t>
  </si>
  <si>
    <t>NpMCH POY-21 OperaCavies Diva Tahlia</t>
  </si>
  <si>
    <t>NpCh OperaCavies Eos</t>
  </si>
  <si>
    <t>Lucky Star Nandi</t>
  </si>
  <si>
    <t>Lucky Star Zaria</t>
  </si>
  <si>
    <t>Lucky Star Zina</t>
  </si>
  <si>
    <t>Sugar Skull`s Yuki</t>
  </si>
  <si>
    <t>Sugar Skull`s Morris</t>
  </si>
  <si>
    <t>Lucky Star Choco</t>
  </si>
  <si>
    <t>NordPCj-22 NPCH GP Andromeda of Cavycastle</t>
  </si>
  <si>
    <t>Helene Larsson</t>
  </si>
  <si>
    <t>Tia Bolsa</t>
  </si>
  <si>
    <t>Torshaugs Mirabella</t>
  </si>
  <si>
    <t>Hege Spjelkavik</t>
  </si>
  <si>
    <t>Kjell</t>
  </si>
  <si>
    <t>Emma Bøe</t>
  </si>
  <si>
    <t>King Varg of Cavycastle</t>
  </si>
  <si>
    <t>Stine Marie Nerli Svensson</t>
  </si>
  <si>
    <t>BIS Pet cert</t>
  </si>
  <si>
    <t>BIS Pet3 cert</t>
  </si>
  <si>
    <t>BIS Pet Jr cert</t>
  </si>
  <si>
    <t>BIS Pet2 cert</t>
  </si>
  <si>
    <t>BIS Pet4 cert</t>
  </si>
  <si>
    <t>Årets pet 2023</t>
  </si>
  <si>
    <t>Årets UMM 2023</t>
  </si>
  <si>
    <t>BIS UMMJr2 Cert</t>
  </si>
  <si>
    <t>BIS UMMJr cert</t>
  </si>
  <si>
    <t>BIS UMMJr2 cert</t>
  </si>
  <si>
    <t>BIS UMM cert</t>
  </si>
  <si>
    <t>BIS UMM2 cert</t>
  </si>
  <si>
    <t>BIS UMM3 cert</t>
  </si>
  <si>
    <t xml:space="preserve"> cert</t>
  </si>
  <si>
    <t>NordCh NCh DKch Sch NordJrV21 Mazettis Klas</t>
  </si>
  <si>
    <t xml:space="preserve">BIS3 BIR m/cert </t>
  </si>
  <si>
    <t>BIS2 BIR m/cert</t>
  </si>
  <si>
    <t>BIS4 BIR m/cert</t>
  </si>
  <si>
    <t>BIS3 BIR m/cert</t>
  </si>
  <si>
    <t>BIS1 BIR m/cert</t>
  </si>
  <si>
    <t>Gjesdal 22.04.23</t>
  </si>
  <si>
    <t>Petr Tejml</t>
  </si>
  <si>
    <t>Andrea Kroftovà</t>
  </si>
  <si>
    <t>Luster 03.06.23</t>
  </si>
  <si>
    <t>Gjesdal 22.02.23</t>
  </si>
  <si>
    <t>BIS cert</t>
  </si>
  <si>
    <t>BIS2 cert</t>
  </si>
  <si>
    <t>NPMCH Aldhafera of Cavycastle</t>
  </si>
  <si>
    <t>Niffer´s Britney</t>
  </si>
  <si>
    <t>Marita M Gundersen</t>
  </si>
  <si>
    <t xml:space="preserve">BIS2 cert </t>
  </si>
  <si>
    <t>Lykkelitens Pink Strawberry Mojito</t>
  </si>
  <si>
    <t>BIS3 cert</t>
  </si>
  <si>
    <t>BIS Jr BIRjr cert</t>
  </si>
  <si>
    <t>BISjr2 BIRjr res cert</t>
  </si>
  <si>
    <t>Keetas Trinity</t>
  </si>
  <si>
    <t>Elise Espedal</t>
  </si>
  <si>
    <t>BIS BIRcert</t>
  </si>
  <si>
    <t>Silkies Betty (Black tan)</t>
  </si>
  <si>
    <t>BIS2 BIRcert</t>
  </si>
  <si>
    <t>Shamrock´s Frappe</t>
  </si>
  <si>
    <t>Bente &amp; Marita M Gundersen</t>
  </si>
  <si>
    <t>BIS3 BIR cert</t>
  </si>
  <si>
    <t>CS Goodlife Valery (Lunkarya)</t>
  </si>
  <si>
    <t>Best u/cert</t>
  </si>
  <si>
    <t>Keetas Boom Boom</t>
  </si>
  <si>
    <t>Beste Guidest</t>
  </si>
  <si>
    <t>Keetas (Self Black</t>
  </si>
  <si>
    <t>Amelia Gundersen</t>
  </si>
  <si>
    <t>PippiLotta</t>
  </si>
  <si>
    <t>Vicki Hancel von Fredslun</t>
  </si>
  <si>
    <t>Lindemoses Apollo</t>
  </si>
  <si>
    <t>cert (jr)</t>
  </si>
  <si>
    <t xml:space="preserve">cert </t>
  </si>
  <si>
    <t>Keetas Tilly</t>
  </si>
  <si>
    <t>Lykkelitens Embla</t>
  </si>
  <si>
    <t>Cathrine Østervold</t>
  </si>
  <si>
    <t>Lykkelitens Edda</t>
  </si>
  <si>
    <t>Julie Smebye &amp; Sigbjørn Follesø</t>
  </si>
  <si>
    <t>Luvia´s Davina</t>
  </si>
  <si>
    <t>Lucky Star Cavies Nzinga</t>
  </si>
  <si>
    <t>Luvia´s Caleb</t>
  </si>
  <si>
    <t>Baun´s Sebastian</t>
  </si>
  <si>
    <t>NPCH NordPCCJr-22 Perlas Algieba</t>
  </si>
  <si>
    <t>Tiana of Cavycastle</t>
  </si>
  <si>
    <t>BIRjr u/cert</t>
  </si>
  <si>
    <t>Monica U. Wichman</t>
  </si>
  <si>
    <t>BIRres u/cert</t>
  </si>
  <si>
    <t>Lykkeliten´s Henrik Ibsen</t>
  </si>
  <si>
    <t>BIR u/cert</t>
  </si>
  <si>
    <t>Kanjer´s Voice</t>
  </si>
  <si>
    <t>Bente Gundersen &amp; Marita M Gundersen</t>
  </si>
  <si>
    <t>Birjr cert</t>
  </si>
  <si>
    <t>Shamrock´s Talisman</t>
  </si>
  <si>
    <t>BIRjr cert</t>
  </si>
  <si>
    <t>Sgamrock´s Afterglow</t>
  </si>
  <si>
    <t>BIRjrres cert</t>
  </si>
  <si>
    <t>BIRres cert</t>
  </si>
  <si>
    <t>Shamrock´s Crush On You</t>
  </si>
  <si>
    <t>NMCH Shamrock´s DreamCatcher</t>
  </si>
  <si>
    <t>Gina von den Leverkusener Fellnasen</t>
  </si>
  <si>
    <t>Keetas Fenris</t>
  </si>
  <si>
    <t>Keetas Darth Vader</t>
  </si>
  <si>
    <t>Keetas Neon Eyes</t>
  </si>
  <si>
    <t>BIR cert</t>
  </si>
  <si>
    <t>Duetten´s Fredrika</t>
  </si>
  <si>
    <t>BIR res cert</t>
  </si>
  <si>
    <t>Keetas Chiquitita</t>
  </si>
  <si>
    <t>Keetas Manic Monday</t>
  </si>
  <si>
    <t>Shamrock´s Fantastico</t>
  </si>
  <si>
    <t>BISJr cert</t>
  </si>
  <si>
    <t xml:space="preserve">BIS cert </t>
  </si>
  <si>
    <t>NUMMCH Baun´s Daimi</t>
  </si>
  <si>
    <t>Luvia´s Vega</t>
  </si>
  <si>
    <t>Lindemoses Ingolf</t>
  </si>
  <si>
    <t>Lykkelitens Metallica</t>
  </si>
  <si>
    <t>POY-22 NpCH Lykkeliten´s Lauritz</t>
  </si>
  <si>
    <t>BISJr BIRjr cert</t>
  </si>
  <si>
    <t>BIS2 BIRjr res cert</t>
  </si>
  <si>
    <t>BIS BIR mcert</t>
  </si>
  <si>
    <t>BIS2 BIR cert</t>
  </si>
  <si>
    <t>BIRjrrest u/cert</t>
  </si>
  <si>
    <t>Keetas Bad Moon Rising</t>
  </si>
  <si>
    <t>Keetas Sannah</t>
  </si>
  <si>
    <t>Sander Emilian Granli Espedal</t>
  </si>
  <si>
    <t>NUMMCH Keetas Princess Leia</t>
  </si>
  <si>
    <t>Lykkelitens HC Andersen</t>
  </si>
  <si>
    <t>Best Guidest</t>
  </si>
  <si>
    <t>NpCH Bluebells Samurai</t>
  </si>
  <si>
    <t>BIS 3 cert</t>
  </si>
  <si>
    <t>BISjr cert</t>
  </si>
  <si>
    <t>BISjr BIRjrcert</t>
  </si>
  <si>
    <t>Shamrock´s Babydoll</t>
  </si>
  <si>
    <t>BIS2jr  BIRJrres u/cert</t>
  </si>
  <si>
    <t>BIS  BIR cert</t>
  </si>
  <si>
    <t>BIS 2 BIR cert</t>
  </si>
  <si>
    <t xml:space="preserve">BIS3 BIR cert </t>
  </si>
  <si>
    <t>BIRjr u/ cert</t>
  </si>
  <si>
    <t>BIRres u/ cert</t>
  </si>
  <si>
    <t>Keetas Nelly</t>
  </si>
  <si>
    <t>Marita M. Gundersen</t>
  </si>
  <si>
    <t>Nete Diettich</t>
  </si>
  <si>
    <t>Hildur Johannesdottir</t>
  </si>
  <si>
    <t>Eva Marie Sundet Sjøthun</t>
  </si>
  <si>
    <t>Bambi</t>
  </si>
  <si>
    <t>Snupi</t>
  </si>
  <si>
    <t>Ingrid Revheim Ramstad</t>
  </si>
  <si>
    <t>Mina Engelke</t>
  </si>
  <si>
    <t>Flekke</t>
  </si>
  <si>
    <t>Brownie Sviddesen</t>
  </si>
  <si>
    <t>NUMMCH Cavies by the Fjord´s Frodo Baggins II</t>
  </si>
  <si>
    <t>Klara Dressel</t>
  </si>
  <si>
    <t>Cavies by the Fjord´s Eärien</t>
  </si>
  <si>
    <t>Talina of Cacycastle</t>
  </si>
  <si>
    <t>Madonna Milkshake</t>
  </si>
  <si>
    <t>Pongos Pete</t>
  </si>
  <si>
    <t>Lykkeliten´s Just Like Heaven</t>
  </si>
  <si>
    <t>Ooopsie of Cavycastle</t>
  </si>
  <si>
    <t>Tiny Steps of Cavycastle</t>
  </si>
  <si>
    <t>Lykkeliten´s Ferdinand</t>
  </si>
  <si>
    <t>Monica U Wichman &amp; Maria Lorenze</t>
  </si>
  <si>
    <t>Lykkeliten´s Hera</t>
  </si>
  <si>
    <t>Ovald of Nivlheim</t>
  </si>
  <si>
    <t>OvaldNpCH Have Some Sympathy of Nivlheim</t>
  </si>
  <si>
    <t>Fanimo´s Against All Ods</t>
  </si>
  <si>
    <t>NpMCH Guldpet OperaCavies Rodolfo</t>
  </si>
  <si>
    <t>Noora</t>
  </si>
  <si>
    <t>NordJrM-22 NordJrV-22 NMCH NklCH Blancanieves de Monte León</t>
  </si>
  <si>
    <t>BIS BIR cert</t>
  </si>
  <si>
    <t>Shamrock´s Expensive Pleasure</t>
  </si>
  <si>
    <t>BIS2Jr BIRjr cert</t>
  </si>
  <si>
    <t>NCH Lykkelitens Roald Dahl</t>
  </si>
  <si>
    <t>NUMMCH Quyakusi of Cavycastle</t>
  </si>
  <si>
    <t>Cavies by the Fjord´s Anarión</t>
  </si>
  <si>
    <t>Candyfloss von Tuft</t>
  </si>
  <si>
    <t>BIRJr cert</t>
  </si>
  <si>
    <t>Keetas Santeria</t>
  </si>
  <si>
    <t>Keetas Neo</t>
  </si>
  <si>
    <t>NCH Lyvennet´s Leonora</t>
  </si>
  <si>
    <t>NCH Keetas Nemi</t>
  </si>
  <si>
    <t>Lykkelitens Astrid Lindgren</t>
  </si>
  <si>
    <t>Best cert</t>
  </si>
  <si>
    <t>Cavies by the Fjord´s Mandalorian</t>
  </si>
  <si>
    <t>CK</t>
  </si>
  <si>
    <t>Socke</t>
  </si>
  <si>
    <t>Lea Isabella Majewski</t>
  </si>
  <si>
    <t>Wolle</t>
  </si>
  <si>
    <t>NUMMCH Cavies by the Fjord´s Petronella Simba</t>
  </si>
  <si>
    <t>Emma Dressel</t>
  </si>
  <si>
    <t>NUMMCH Kurome of Cavycastle</t>
  </si>
  <si>
    <t>NPCH Luvia´s Kiran</t>
  </si>
  <si>
    <t>NPCH Keetas Solfrid</t>
  </si>
  <si>
    <t>Lykkeliten´s Ghetto</t>
  </si>
  <si>
    <t>Keetas Tetris</t>
  </si>
  <si>
    <t>Peter Fonda of Cavycastle</t>
  </si>
  <si>
    <t>BISJr BIRJr cert</t>
  </si>
  <si>
    <t>Keetas Jupiter</t>
  </si>
  <si>
    <t>Cavycastle Alpaca</t>
  </si>
  <si>
    <t>Evana Lynch of Cavycastle</t>
  </si>
  <si>
    <t>Tandori Sun of Cavycastle</t>
  </si>
  <si>
    <t>BIRjr res cert</t>
  </si>
  <si>
    <t>Tiftal of Cavycastle</t>
  </si>
  <si>
    <t>Jane Fonda of Cavycastle</t>
  </si>
  <si>
    <t>BIR res u/cert</t>
  </si>
  <si>
    <t>Cavies by the Fjord´s Eldarion</t>
  </si>
  <si>
    <t>Lykkelitens Charlie Dickens</t>
  </si>
  <si>
    <t>BISjr  BIRJr cert</t>
  </si>
  <si>
    <t xml:space="preserve">BIS2 BIR cert </t>
  </si>
  <si>
    <t>Cavies by the Fjord´s Yoda</t>
  </si>
  <si>
    <t>Emilie Yde</t>
  </si>
  <si>
    <t>Norsk Vinner 19.08.23</t>
  </si>
  <si>
    <t>Ordinær Åsvang 19.08.23</t>
  </si>
  <si>
    <t>Byglandsfjord 07.10.23</t>
  </si>
  <si>
    <t>Dorte Hansen</t>
  </si>
  <si>
    <t>Kenneth Hansen</t>
  </si>
  <si>
    <t>Anete Mayer</t>
  </si>
  <si>
    <t>Stine Marie Svenssom</t>
  </si>
  <si>
    <t>Bergen 02.12.23</t>
  </si>
  <si>
    <t>Jan Schop</t>
  </si>
  <si>
    <t>Carla Swaap</t>
  </si>
  <si>
    <t>Stine Marie Nelsson</t>
  </si>
  <si>
    <t>Stine Marie Nelson</t>
  </si>
  <si>
    <t>Ixias T-REX</t>
  </si>
  <si>
    <t>Rosa Sôrsâter</t>
  </si>
  <si>
    <t>BISjr BIRjr cert</t>
  </si>
  <si>
    <t>Sophie Skelton of Cavycastle</t>
  </si>
  <si>
    <t>BISjr2 BIRjr cert</t>
  </si>
  <si>
    <t>BISjr3 BIRjrres cert</t>
  </si>
  <si>
    <t>Ixias Something New</t>
  </si>
  <si>
    <t>BISjr4 BIRjr cert</t>
  </si>
  <si>
    <t>Queen Soline of Cavycastle</t>
  </si>
  <si>
    <t>BISjr5 BIRjr cert</t>
  </si>
  <si>
    <t>Lillehagas Tamira</t>
  </si>
  <si>
    <t>Liza Bjôrk</t>
  </si>
  <si>
    <t>NCH Gabriella de Monte León</t>
  </si>
  <si>
    <t>BIS4 BIR cert</t>
  </si>
  <si>
    <t>Ixias Ruccola</t>
  </si>
  <si>
    <t>BIS5 BIRres cert</t>
  </si>
  <si>
    <t>Cavycastle Sheltie</t>
  </si>
  <si>
    <t xml:space="preserve">Best </t>
  </si>
  <si>
    <t>Lillehagas Santi</t>
  </si>
  <si>
    <t>Everchanging Wind of Cavycastle</t>
  </si>
  <si>
    <t>Ixias UFO</t>
  </si>
  <si>
    <t>Ring Ring de Grande</t>
  </si>
  <si>
    <t>Tremor of Cavycastle</t>
  </si>
  <si>
    <t>Lillehagas Aleya</t>
  </si>
  <si>
    <t>Ixias Q-Star</t>
  </si>
  <si>
    <t>Lillehagas Zolo</t>
  </si>
  <si>
    <t>C´Lines Liam</t>
  </si>
  <si>
    <t>NUCH C´Lines Warren</t>
  </si>
  <si>
    <t>NUCH C´Lines William</t>
  </si>
  <si>
    <t>Anne Grethe Saxegård Olaisen</t>
  </si>
  <si>
    <t>NUCH C´Lines Rudolf</t>
  </si>
  <si>
    <t xml:space="preserve">Kebenhesenhuf  of Cavycastle (grey) </t>
  </si>
  <si>
    <t xml:space="preserve">Piff  of Cavycastle (black) </t>
  </si>
  <si>
    <t xml:space="preserve">NMCH Pernille of Cavycastle (black) </t>
  </si>
  <si>
    <t>NklCH Litak of Cavycastle</t>
  </si>
  <si>
    <t>NklCH Mavenclad of Cavycastle</t>
  </si>
  <si>
    <t xml:space="preserve">BISjr2 BIRjr cert </t>
  </si>
  <si>
    <t xml:space="preserve">BISjr3 BIRjr cert </t>
  </si>
  <si>
    <t xml:space="preserve">BIS4 BIR cert </t>
  </si>
  <si>
    <t>Best u/ CK</t>
  </si>
  <si>
    <t>Rainbow Dreams Rocket Pop</t>
  </si>
  <si>
    <t>Victor Berg</t>
  </si>
  <si>
    <t>VicNic´s Amee</t>
  </si>
  <si>
    <t>Nicole Berg</t>
  </si>
  <si>
    <t>VIicNic´s Amour</t>
  </si>
  <si>
    <t>BiIRres cert</t>
  </si>
  <si>
    <t>BIR cert (nå Julie og Sigbj)</t>
  </si>
  <si>
    <t>BIR u cert</t>
  </si>
  <si>
    <t>Perlas Opal</t>
  </si>
  <si>
    <t>Sigurd André Åsegård Sundt/Elise Wiiker</t>
  </si>
  <si>
    <t>BISjr2 u/cert</t>
  </si>
  <si>
    <t>Destriana de Monte León</t>
  </si>
  <si>
    <t>Mari Nyrud Stikbakke</t>
  </si>
  <si>
    <t>NUMMCH Mille</t>
  </si>
  <si>
    <t xml:space="preserve">BIS3 cert </t>
  </si>
  <si>
    <t>BIS4 cert</t>
  </si>
  <si>
    <t>VicNic´s Kossa mu mu</t>
  </si>
  <si>
    <t>BIS5 cert</t>
  </si>
  <si>
    <t>VicNic´s Gråmus</t>
  </si>
  <si>
    <t>Anna</t>
  </si>
  <si>
    <t>NUMMCH NpCH VicNic´s Lurvetasse</t>
  </si>
  <si>
    <t>VicNic´s Caro</t>
  </si>
  <si>
    <t>Kornelia of Nivlheim</t>
  </si>
  <si>
    <t>NUMMCH Queen Vårun of Cavycastle</t>
  </si>
  <si>
    <t>Imogen of Nivlheim</t>
  </si>
  <si>
    <t>BorderLine of Cavycastle</t>
  </si>
  <si>
    <t>BISjr2 cert</t>
  </si>
  <si>
    <t>Luvia´s Eremurus</t>
  </si>
  <si>
    <t xml:space="preserve">BISjr3 cert </t>
  </si>
  <si>
    <t>BISjr4 cert</t>
  </si>
  <si>
    <t>Baby of Nivlheim</t>
  </si>
  <si>
    <t>BISjr5 cert</t>
  </si>
  <si>
    <t>NpCH Olava of Nivlheim</t>
  </si>
  <si>
    <t>Luvia´s River</t>
  </si>
  <si>
    <t>NpCH OperaCavies Sparafucile</t>
  </si>
  <si>
    <t xml:space="preserve">BIS4 cert </t>
  </si>
  <si>
    <t>Lykkeliten´s Forgetting All My Troubles</t>
  </si>
  <si>
    <t>NpCH Lindelin of Nivlheim</t>
  </si>
  <si>
    <t>Lux Helge</t>
  </si>
  <si>
    <t>NpCH OperaCavies Rigoletto</t>
  </si>
  <si>
    <t>Lykkeliten´s Enid</t>
  </si>
  <si>
    <t>Lykkeliten´s Dana Dentata</t>
  </si>
  <si>
    <t>Marthe Haraldsen</t>
  </si>
  <si>
    <t>Åge Lukas</t>
  </si>
  <si>
    <t>NVBISJrUMM-23 Perlas Citrin</t>
  </si>
  <si>
    <t>Perlas Mirage</t>
  </si>
  <si>
    <t>BISJr2 cert</t>
  </si>
  <si>
    <t>NVBISUMM-23 NUMMMCH Fomle</t>
  </si>
  <si>
    <t>cert (nå Astrid)</t>
  </si>
  <si>
    <t xml:space="preserve">BISjr2 cert </t>
  </si>
  <si>
    <t>NUMMMCH Fanimos Cataleya</t>
  </si>
  <si>
    <t>BIS2 cert (Astrid)</t>
  </si>
  <si>
    <t>NUMMCH Mirabella</t>
  </si>
  <si>
    <t>NUMMMCH Perlas VirrVarr</t>
  </si>
  <si>
    <t>Perlas Cerberus</t>
  </si>
  <si>
    <t>Elise Andrea Hugvik</t>
  </si>
  <si>
    <t>NVBISPet-23 NpCH Otterside of Cavycastle</t>
  </si>
  <si>
    <t>Keetas Zinnia</t>
  </si>
  <si>
    <t>Krishna de Monte León</t>
  </si>
  <si>
    <t>Werner of Nivlheim</t>
  </si>
  <si>
    <t>NordPCJr-23 Atlas of Cavycastle</t>
  </si>
  <si>
    <t>NMpCH GP Queen Valborg of Cavycastle</t>
  </si>
  <si>
    <t>Tuva Haugen Auestad</t>
  </si>
  <si>
    <t>Perlas Peter "Pomfri"</t>
  </si>
  <si>
    <t>NUMMCH Møllenbergs Back in Black</t>
  </si>
  <si>
    <t xml:space="preserve">BISjr BIRJr cert </t>
  </si>
  <si>
    <t>BISJr2 BIRJr cert</t>
  </si>
  <si>
    <t>NMCH Lykkeliten´s Moonlight</t>
  </si>
  <si>
    <t>NV23 NMCH Wizard von der Leverkusener Fellnasen</t>
  </si>
  <si>
    <t>Highlander´s Eila</t>
  </si>
  <si>
    <t>Best Ck</t>
  </si>
  <si>
    <t>Shamrock´s Skinnyer</t>
  </si>
  <si>
    <t>Apparition of Cavycastle</t>
  </si>
  <si>
    <t>Mirage of Cavycastle</t>
  </si>
  <si>
    <t>BIRJrres u/cert</t>
  </si>
  <si>
    <t>Perlas Alvine</t>
  </si>
  <si>
    <t>Perlas Hopsi Deisi</t>
  </si>
  <si>
    <t>BIRJr res u/cert</t>
  </si>
  <si>
    <t>Candace of Cavycastlee</t>
  </si>
  <si>
    <t>Askeladden of Cavycastle</t>
  </si>
  <si>
    <t>Queen Meritites of Cavycastle</t>
  </si>
  <si>
    <t>BIRJrres u/ cert</t>
  </si>
  <si>
    <t>MaJas Paddington</t>
  </si>
  <si>
    <t>Lykkelitens Lorenze</t>
  </si>
  <si>
    <t>BISJr2 BIRjr cert</t>
  </si>
  <si>
    <t>NCH Shamrock´s Storyteller</t>
  </si>
  <si>
    <t>Best CK</t>
  </si>
  <si>
    <t>Highlander´s Largo</t>
  </si>
  <si>
    <t>Ck</t>
  </si>
  <si>
    <t>Perlas Prinsesse Sjøbanan</t>
  </si>
  <si>
    <t>Hetepheres of Cavycastle</t>
  </si>
  <si>
    <t>Keetas Ellie</t>
  </si>
  <si>
    <t>Kendor´s Elena</t>
  </si>
  <si>
    <t>Kenneth &amp; Dorte Hansen</t>
  </si>
  <si>
    <t>Kendor´s Tsingtao</t>
  </si>
  <si>
    <t>BIS3 BIRres cert</t>
  </si>
  <si>
    <t>Kendor´s Blue Diamond</t>
  </si>
  <si>
    <t>Beste 5 resultater</t>
  </si>
  <si>
    <t>(90+100+100+110+120)</t>
  </si>
  <si>
    <t>(110+120+120+110+110)</t>
  </si>
  <si>
    <t>(100+120+100+20+20)</t>
  </si>
  <si>
    <t>(120+120+120+110+100)</t>
  </si>
  <si>
    <t>(100+100+100+100+100)</t>
  </si>
  <si>
    <t>(120+20+20+20+20)</t>
  </si>
  <si>
    <t>(120+100+20+20+20)</t>
  </si>
  <si>
    <t>NR1</t>
  </si>
  <si>
    <t>Nr2</t>
  </si>
  <si>
    <t>NR3</t>
  </si>
  <si>
    <t>Nr1</t>
  </si>
  <si>
    <t>Nr4</t>
  </si>
  <si>
    <t>NR5</t>
  </si>
  <si>
    <t>Nr5</t>
  </si>
  <si>
    <t>Nr7</t>
  </si>
  <si>
    <t>Nr8</t>
  </si>
  <si>
    <t>Nr3</t>
  </si>
  <si>
    <t>Nr6</t>
  </si>
  <si>
    <t>Nr9</t>
  </si>
  <si>
    <t>Nr10</t>
  </si>
  <si>
    <t>Sigurd</t>
  </si>
  <si>
    <t>Olina</t>
  </si>
  <si>
    <t>Eva Marie</t>
  </si>
  <si>
    <t>Lasse</t>
  </si>
  <si>
    <t xml:space="preserve">Årets UMM utstiller: </t>
  </si>
  <si>
    <t>Rangering etter Beste 5</t>
  </si>
  <si>
    <t>Kristin Kinnea Mjåland</t>
  </si>
  <si>
    <t>Haakon</t>
  </si>
  <si>
    <t>Tuva</t>
  </si>
  <si>
    <t>Beatrice</t>
  </si>
  <si>
    <t>Matilda</t>
  </si>
  <si>
    <t>Amelia</t>
  </si>
  <si>
    <t>Sander</t>
  </si>
  <si>
    <t>Mina</t>
  </si>
  <si>
    <t>Klara</t>
  </si>
  <si>
    <t>Lea</t>
  </si>
  <si>
    <t>Emma</t>
  </si>
  <si>
    <t xml:space="preserve">Elise </t>
  </si>
  <si>
    <t>Mari</t>
  </si>
  <si>
    <t>Nicole</t>
  </si>
  <si>
    <t>Elise</t>
  </si>
  <si>
    <t>Rank:</t>
  </si>
  <si>
    <t xml:space="preserve">Haakon Sundt Landsverk	og Astrid				</t>
  </si>
  <si>
    <t>ÅRETS OPPSUMMERING 2023</t>
  </si>
  <si>
    <t>NPCH Betty By Martha</t>
  </si>
  <si>
    <t>Luvia´s Dudleif</t>
  </si>
  <si>
    <t>Lykkeliten´s Elvida</t>
  </si>
  <si>
    <t>Lykkeliten´s Olina</t>
  </si>
  <si>
    <t>Keetas Farah</t>
  </si>
  <si>
    <t>Lykkeliten´s Northern Lights</t>
  </si>
  <si>
    <t>Lykkeliten´s Starlight</t>
  </si>
  <si>
    <t>Perlas Citrin</t>
  </si>
  <si>
    <t>Lykkeliten´s Closest Thing To Crazy</t>
  </si>
  <si>
    <t>Lykkeliten´s Rasmus</t>
  </si>
  <si>
    <t>DKCHjsv WIN22-jrsv Highlander´s Chakora</t>
  </si>
  <si>
    <t>Gerard von Rosen</t>
  </si>
  <si>
    <t>Elisabeth Berg</t>
  </si>
  <si>
    <t>Luvias Wooloo</t>
  </si>
  <si>
    <t>Keetas Slowpoke</t>
  </si>
  <si>
    <t>Lykkeliten´s Megan Thee Stallion</t>
  </si>
  <si>
    <t xml:space="preserve">BISJr cert </t>
  </si>
  <si>
    <t xml:space="preserve">BISjr 2 cert </t>
  </si>
  <si>
    <t>Carisma</t>
  </si>
  <si>
    <t>Highlander´s Little Lullaby</t>
  </si>
  <si>
    <t>NUMMCH Bauns Daimi</t>
  </si>
  <si>
    <t>BESTE 5</t>
  </si>
  <si>
    <t>Rangering</t>
  </si>
  <si>
    <t>Poeng</t>
  </si>
  <si>
    <t>POY-23</t>
  </si>
  <si>
    <t>POY2-23</t>
  </si>
  <si>
    <t>POY3-23</t>
  </si>
  <si>
    <t>POY4-23</t>
  </si>
  <si>
    <t>Årets UMM -utstiller</t>
  </si>
  <si>
    <t>Årets Rase</t>
  </si>
  <si>
    <t>Navn</t>
  </si>
  <si>
    <t>Rase</t>
  </si>
  <si>
    <t>Sheltie</t>
  </si>
  <si>
    <t>Coronet</t>
  </si>
  <si>
    <t>Peruaner</t>
  </si>
  <si>
    <t>Texel</t>
  </si>
  <si>
    <t>Alpaca</t>
  </si>
  <si>
    <t>Merino</t>
  </si>
  <si>
    <t>Lunkarya</t>
  </si>
  <si>
    <t>Teddy</t>
  </si>
  <si>
    <t>Rex</t>
  </si>
  <si>
    <t>Sinny</t>
  </si>
  <si>
    <t xml:space="preserve"> Abessinier</t>
  </si>
  <si>
    <t>Self Sortgruppe</t>
  </si>
  <si>
    <t>Self Rødgruppe</t>
  </si>
  <si>
    <t>Engelsk Crested</t>
  </si>
  <si>
    <t>Non-self</t>
  </si>
  <si>
    <t>Non-self crested</t>
  </si>
  <si>
    <t>Non-self ticked</t>
  </si>
  <si>
    <t>Non-self Marked</t>
  </si>
  <si>
    <t>Satin crested</t>
  </si>
  <si>
    <t>Kilppet Langhår</t>
  </si>
  <si>
    <t xml:space="preserve"> Ustandardisert</t>
  </si>
  <si>
    <t>Guidestandard</t>
  </si>
  <si>
    <t>Oppdrettergruppe</t>
  </si>
  <si>
    <t>Nr 1</t>
  </si>
  <si>
    <t>BOY-23</t>
  </si>
  <si>
    <t>Årets Guidestandard 23</t>
  </si>
  <si>
    <t>Årets  Ustandardiserte 23</t>
  </si>
  <si>
    <t>Årets Oppdrettergruppe 23</t>
  </si>
  <si>
    <t>Årets Klipte langhår 23</t>
  </si>
  <si>
    <t>BIR-23</t>
  </si>
  <si>
    <t>100+20+20 til Håkon 110+20+20 til Astrid</t>
  </si>
  <si>
    <t>Kaletra of Cavycastle</t>
  </si>
  <si>
    <t>Norvir of Cavycastle</t>
  </si>
  <si>
    <t>Lykkelitens Northern Light</t>
  </si>
  <si>
    <t>Lykkelitens Starlight</t>
  </si>
  <si>
    <t>Lykkelitens Nightlight</t>
  </si>
  <si>
    <t>Keetas Poenix</t>
  </si>
  <si>
    <t>Keetas Phoebe</t>
  </si>
  <si>
    <t>Keetas Talia</t>
  </si>
  <si>
    <t>Troldemoses April</t>
  </si>
  <si>
    <t>Cavia By Werner´s Pik Bube</t>
  </si>
  <si>
    <t>BISJr BIRJr med cert</t>
  </si>
  <si>
    <t>Bis Jr res med cert</t>
  </si>
  <si>
    <t>BISJr 2 BIRJr cert</t>
  </si>
  <si>
    <t>BIS BIR med cert</t>
  </si>
  <si>
    <t>BIS2 BIR med cert</t>
  </si>
  <si>
    <t>Lykkelitens Roald Dahl</t>
  </si>
  <si>
    <t>Lykkelitens Skinnyer</t>
  </si>
  <si>
    <t>BIRJr res med cert</t>
  </si>
  <si>
    <t>BISJr med cert</t>
  </si>
  <si>
    <t>Keetas Panacea</t>
  </si>
  <si>
    <t>Cavycastle Lunkarya</t>
  </si>
  <si>
    <t>BIRJr res cert</t>
  </si>
  <si>
    <t>Lykkelitens Tashika</t>
  </si>
  <si>
    <t>BIRres uten cert</t>
  </si>
  <si>
    <t>BIR uten cert</t>
  </si>
  <si>
    <t>BIRres med cert</t>
  </si>
  <si>
    <t>Sum av 5 beste resultater</t>
  </si>
  <si>
    <t>Viby</t>
  </si>
  <si>
    <t>Perlas</t>
  </si>
  <si>
    <t>Lillehaga</t>
  </si>
  <si>
    <t>Cavycastle</t>
  </si>
  <si>
    <t>Monte León</t>
  </si>
  <si>
    <t>Ixias</t>
  </si>
  <si>
    <t>Duettens</t>
  </si>
  <si>
    <t>Cavies by the fhord</t>
  </si>
  <si>
    <t>Kendor</t>
  </si>
  <si>
    <t>de Grande</t>
  </si>
  <si>
    <t>Lykkeliten</t>
  </si>
  <si>
    <t>Cavies by the fjord</t>
  </si>
  <si>
    <t>Lykkelitens</t>
  </si>
  <si>
    <t>Lillehagas</t>
  </si>
  <si>
    <t>Shamrock</t>
  </si>
  <si>
    <t>Kanjer</t>
  </si>
  <si>
    <t>von Tuft</t>
  </si>
  <si>
    <t>Lucky Star</t>
  </si>
  <si>
    <t>VicNic´s</t>
  </si>
  <si>
    <t>C´lines</t>
  </si>
  <si>
    <t>Sugar Skull</t>
  </si>
  <si>
    <t>Troldemoses</t>
  </si>
  <si>
    <t>Shamrock´s  A Kings Tale</t>
  </si>
  <si>
    <t>Shamrock´s  Jazz It Up</t>
  </si>
  <si>
    <t>Hippie</t>
  </si>
  <si>
    <t>Memorias</t>
  </si>
  <si>
    <t>Winniepig</t>
  </si>
  <si>
    <t>Mazettis</t>
  </si>
  <si>
    <t>Duetten</t>
  </si>
  <si>
    <t>Leverkusener Fellnasen</t>
  </si>
  <si>
    <t>MaJa</t>
  </si>
  <si>
    <t>Keetas</t>
  </si>
  <si>
    <t>Norra Hagen</t>
  </si>
  <si>
    <t>Silkies</t>
  </si>
  <si>
    <t>Lyvennet</t>
  </si>
  <si>
    <t>CS Goodlife</t>
  </si>
  <si>
    <t>Cavies by the Fjord</t>
  </si>
  <si>
    <t>Cavia by Werner</t>
  </si>
  <si>
    <t>Lucky star</t>
  </si>
  <si>
    <t>Rainbow Dreams</t>
  </si>
  <si>
    <t>Highlander</t>
  </si>
  <si>
    <t>Von tuft</t>
  </si>
  <si>
    <t>de Monte León</t>
  </si>
  <si>
    <t>Oppdretterpoeng</t>
  </si>
  <si>
    <t>Shamrocks</t>
  </si>
  <si>
    <t>VicNic</t>
  </si>
  <si>
    <t xml:space="preserve">C´lines </t>
  </si>
  <si>
    <t>Sugar skull</t>
  </si>
  <si>
    <t xml:space="preserve">Hippie </t>
  </si>
  <si>
    <t xml:space="preserve">Rainbow Dreams </t>
  </si>
  <si>
    <t>Oppdretter</t>
  </si>
  <si>
    <t>Nr 2</t>
  </si>
  <si>
    <t>Årets rasedyr</t>
  </si>
  <si>
    <t>NV23 NordJrV22 NMCH Keetas Padmé</t>
  </si>
  <si>
    <t>NV23 NordJrV22 NMCH Keetas Padmé (black)</t>
  </si>
  <si>
    <t>NCH Emmanuel de Monte Léon</t>
  </si>
  <si>
    <t xml:space="preserve">Silkies Betty </t>
  </si>
  <si>
    <t>NCH Emmanuel de Monte León</t>
  </si>
  <si>
    <t>Liza Bjôrk / Christine Åsegård</t>
  </si>
  <si>
    <t xml:space="preserve">NV23 NordJrV22 NMCH Keetas Padmé </t>
  </si>
  <si>
    <t>Silkies Betty</t>
  </si>
  <si>
    <t>Keetas (Self Black)</t>
  </si>
  <si>
    <t>BOY2-23</t>
  </si>
  <si>
    <t>BOY3-23</t>
  </si>
  <si>
    <t>BOY5-23</t>
  </si>
  <si>
    <t>BOY6-23</t>
  </si>
  <si>
    <t>BOY7-23</t>
  </si>
  <si>
    <t>BOY8-23</t>
  </si>
  <si>
    <t>BOY10-23</t>
  </si>
  <si>
    <t>Oppdretternavn</t>
  </si>
  <si>
    <t>Annfrid Kjelbergsengen &amp; Tom Erik Feragen</t>
  </si>
  <si>
    <t>Patrick Staniec</t>
  </si>
  <si>
    <t>Victor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</si>
</sst>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24"/>
      <color theme="1"/>
      <name val="Times New Roman"/>
      <family val="1"/>
    </font>
    <font>
      <sz val="12"/>
      <color theme="0"/>
      <name val="Calibri"/>
      <family val="2"/>
      <scheme val="minor"/>
    </font>
    <font>
      <sz val="12"/>
      <color theme="0"/>
      <name val="Times New Roman"/>
      <family val="1"/>
    </font>
    <font>
      <sz val="12"/>
      <color theme="0" tint="-0.14999847407452621"/>
      <name val="Calibri"/>
      <family val="2"/>
      <scheme val="minor"/>
    </font>
    <font>
      <b/>
      <sz val="14"/>
      <color theme="1"/>
      <name val="Calibri (Brødtekst)"/>
    </font>
    <font>
      <b/>
      <sz val="14"/>
      <color theme="1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  <font>
      <sz val="18"/>
      <color theme="0" tint="-0.3499862666707357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AD6E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/>
      <right style="thick">
        <color theme="5" tint="0.39991454817346722"/>
      </right>
      <top style="thick">
        <color theme="5" tint="0.39991454817346722"/>
      </top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/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5" tint="0.59996337778862885"/>
      </left>
      <right/>
      <top style="thick">
        <color theme="5" tint="0.59996337778862885"/>
      </top>
      <bottom style="thick">
        <color theme="5" tint="0.59996337778862885"/>
      </bottom>
      <diagonal/>
    </border>
    <border>
      <left/>
      <right style="thick">
        <color theme="5" tint="0.59996337778862885"/>
      </right>
      <top style="thick">
        <color theme="5" tint="0.59996337778862885"/>
      </top>
      <bottom style="thick">
        <color theme="5" tint="0.59996337778862885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 style="thick">
        <color theme="5" tint="0.399945066682943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 style="thick">
        <color theme="5" tint="0.39994506668294322"/>
      </bottom>
      <diagonal/>
    </border>
    <border>
      <left/>
      <right style="thick">
        <color theme="5" tint="0.39994506668294322"/>
      </right>
      <top/>
      <bottom style="thick">
        <color theme="5" tint="0.39994506668294322"/>
      </bottom>
      <diagonal/>
    </border>
    <border>
      <left style="double">
        <color rgb="FFE8DE73"/>
      </left>
      <right/>
      <top style="double">
        <color rgb="FFE8DE73"/>
      </top>
      <bottom/>
      <diagonal/>
    </border>
    <border>
      <left/>
      <right/>
      <top style="double">
        <color rgb="FFE8DE73"/>
      </top>
      <bottom/>
      <diagonal/>
    </border>
    <border>
      <left/>
      <right style="double">
        <color rgb="FFE8DE73"/>
      </right>
      <top style="double">
        <color rgb="FFE8DE73"/>
      </top>
      <bottom/>
      <diagonal/>
    </border>
    <border>
      <left style="double">
        <color rgb="FFE8DE73"/>
      </left>
      <right/>
      <top/>
      <bottom/>
      <diagonal/>
    </border>
    <border>
      <left/>
      <right style="double">
        <color rgb="FFE8DE73"/>
      </right>
      <top/>
      <bottom/>
      <diagonal/>
    </border>
    <border>
      <left style="double">
        <color rgb="FFE8DE73"/>
      </left>
      <right/>
      <top/>
      <bottom style="double">
        <color rgb="FFE8DE73"/>
      </bottom>
      <diagonal/>
    </border>
    <border>
      <left/>
      <right/>
      <top/>
      <bottom style="double">
        <color rgb="FFE8DE73"/>
      </bottom>
      <diagonal/>
    </border>
    <border>
      <left/>
      <right style="double">
        <color rgb="FFE8DE73"/>
      </right>
      <top/>
      <bottom style="double">
        <color rgb="FFE8DE73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 style="thick">
        <color theme="7" tint="-0.24994659260841701"/>
      </left>
      <right/>
      <top/>
      <bottom/>
      <diagonal/>
    </border>
    <border>
      <left/>
      <right style="thick">
        <color theme="7" tint="-0.24994659260841701"/>
      </right>
      <top/>
      <bottom/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/>
      <right/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5" borderId="1" xfId="0" applyFont="1" applyFill="1" applyBorder="1"/>
    <xf numFmtId="0" fontId="2" fillId="0" borderId="1" xfId="0" applyFont="1" applyBorder="1" applyAlignment="1">
      <alignment horizontal="center"/>
    </xf>
    <xf numFmtId="0" fontId="12" fillId="0" borderId="0" xfId="0" applyFont="1"/>
    <xf numFmtId="0" fontId="12" fillId="9" borderId="7" xfId="0" applyFont="1" applyFill="1" applyBorder="1"/>
    <xf numFmtId="0" fontId="12" fillId="9" borderId="11" xfId="0" applyFont="1" applyFill="1" applyBorder="1"/>
    <xf numFmtId="0" fontId="2" fillId="4" borderId="1" xfId="0" applyFont="1" applyFill="1" applyBorder="1"/>
    <xf numFmtId="0" fontId="12" fillId="7" borderId="7" xfId="0" applyFont="1" applyFill="1" applyBorder="1"/>
    <xf numFmtId="0" fontId="12" fillId="7" borderId="11" xfId="0" applyFont="1" applyFill="1" applyBorder="1"/>
    <xf numFmtId="0" fontId="2" fillId="6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3" borderId="0" xfId="0" applyFill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19" fillId="5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Border="1"/>
    <xf numFmtId="0" fontId="2" fillId="13" borderId="6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14" borderId="1" xfId="0" applyFill="1" applyBorder="1"/>
    <xf numFmtId="0" fontId="0" fillId="13" borderId="1" xfId="0" applyFill="1" applyBorder="1"/>
    <xf numFmtId="0" fontId="0" fillId="15" borderId="8" xfId="0" applyFill="1" applyBorder="1" applyAlignment="1">
      <alignment horizontal="center"/>
    </xf>
    <xf numFmtId="0" fontId="0" fillId="4" borderId="0" xfId="0" applyFill="1"/>
    <xf numFmtId="0" fontId="2" fillId="13" borderId="0" xfId="0" applyFont="1" applyFill="1"/>
    <xf numFmtId="0" fontId="14" fillId="13" borderId="8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0" xfId="0" applyFill="1"/>
    <xf numFmtId="0" fontId="0" fillId="15" borderId="0" xfId="0" applyFill="1"/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0" fillId="9" borderId="1" xfId="0" applyFill="1" applyBorder="1"/>
    <xf numFmtId="0" fontId="0" fillId="9" borderId="8" xfId="0" applyFill="1" applyBorder="1" applyAlignment="1">
      <alignment horizontal="center"/>
    </xf>
    <xf numFmtId="0" fontId="22" fillId="16" borderId="1" xfId="0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/>
    </xf>
    <xf numFmtId="0" fontId="24" fillId="16" borderId="6" xfId="0" applyFont="1" applyFill="1" applyBorder="1" applyAlignment="1">
      <alignment horizontal="center"/>
    </xf>
    <xf numFmtId="0" fontId="24" fillId="16" borderId="0" xfId="0" applyFont="1" applyFill="1"/>
    <xf numFmtId="0" fontId="24" fillId="16" borderId="0" xfId="0" applyFont="1" applyFill="1" applyAlignment="1">
      <alignment horizontal="center"/>
    </xf>
    <xf numFmtId="0" fontId="24" fillId="16" borderId="1" xfId="0" applyFont="1" applyFill="1" applyBorder="1"/>
    <xf numFmtId="0" fontId="24" fillId="16" borderId="8" xfId="0" applyFont="1" applyFill="1" applyBorder="1"/>
    <xf numFmtId="0" fontId="0" fillId="13" borderId="0" xfId="0" applyFill="1"/>
    <xf numFmtId="0" fontId="24" fillId="13" borderId="1" xfId="0" applyFont="1" applyFill="1" applyBorder="1"/>
    <xf numFmtId="0" fontId="0" fillId="13" borderId="8" xfId="0" applyFill="1" applyBorder="1"/>
    <xf numFmtId="0" fontId="0" fillId="13" borderId="0" xfId="0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7" borderId="0" xfId="0" applyFill="1"/>
    <xf numFmtId="0" fontId="4" fillId="5" borderId="0" xfId="0" applyFont="1" applyFill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9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15" borderId="6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12" fillId="13" borderId="9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4" fillId="16" borderId="6" xfId="0" applyFont="1" applyFill="1" applyBorder="1" applyAlignment="1">
      <alignment horizontal="center"/>
    </xf>
    <xf numFmtId="0" fontId="24" fillId="16" borderId="7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4" fillId="16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4" fillId="16" borderId="4" xfId="0" applyFont="1" applyFill="1" applyBorder="1" applyAlignment="1">
      <alignment horizontal="center"/>
    </xf>
    <xf numFmtId="0" fontId="24" fillId="16" borderId="5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8" borderId="0" xfId="0" applyFill="1"/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25" fillId="17" borderId="0" xfId="0" applyFont="1" applyFill="1" applyAlignment="1">
      <alignment horizontal="center"/>
    </xf>
    <xf numFmtId="0" fontId="25" fillId="17" borderId="4" xfId="0" applyFont="1" applyFill="1" applyBorder="1" applyAlignment="1">
      <alignment horizontal="center"/>
    </xf>
    <xf numFmtId="0" fontId="0" fillId="0" borderId="19" xfId="0" applyBorder="1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7" fillId="20" borderId="2" xfId="0" applyFont="1" applyFill="1" applyBorder="1" applyAlignment="1">
      <alignment horizontal="center"/>
    </xf>
    <xf numFmtId="0" fontId="27" fillId="20" borderId="3" xfId="0" applyFont="1" applyFill="1" applyBorder="1" applyAlignment="1">
      <alignment horizontal="center"/>
    </xf>
    <xf numFmtId="0" fontId="27" fillId="20" borderId="13" xfId="0" applyFont="1" applyFill="1" applyBorder="1" applyAlignment="1">
      <alignment horizontal="center"/>
    </xf>
    <xf numFmtId="0" fontId="27" fillId="20" borderId="11" xfId="0" applyFont="1" applyFill="1" applyBorder="1" applyAlignment="1">
      <alignment horizontal="center"/>
    </xf>
    <xf numFmtId="0" fontId="28" fillId="20" borderId="6" xfId="0" applyFont="1" applyFill="1" applyBorder="1" applyAlignment="1">
      <alignment horizontal="center"/>
    </xf>
    <xf numFmtId="0" fontId="28" fillId="20" borderId="7" xfId="0" applyFont="1" applyFill="1" applyBorder="1" applyAlignment="1">
      <alignment horizontal="center"/>
    </xf>
    <xf numFmtId="0" fontId="29" fillId="20" borderId="7" xfId="0" applyFont="1" applyFill="1" applyBorder="1" applyAlignment="1">
      <alignment horizontal="center"/>
    </xf>
    <xf numFmtId="0" fontId="29" fillId="20" borderId="6" xfId="0" applyFont="1" applyFill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6" xfId="0" applyFont="1" applyBorder="1"/>
    <xf numFmtId="0" fontId="20" fillId="0" borderId="0" xfId="0" applyFont="1" applyAlignment="1">
      <alignment horizontal="center"/>
    </xf>
    <xf numFmtId="0" fontId="20" fillId="15" borderId="0" xfId="0" applyFont="1" applyFill="1" applyAlignment="1">
      <alignment horizontal="center"/>
    </xf>
    <xf numFmtId="0" fontId="20" fillId="15" borderId="1" xfId="0" applyFont="1" applyFill="1" applyBorder="1"/>
    <xf numFmtId="0" fontId="20" fillId="15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2" fillId="9" borderId="1" xfId="0" applyFont="1" applyFill="1" applyBorder="1"/>
    <xf numFmtId="0" fontId="12" fillId="15" borderId="10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0" fillId="21" borderId="0" xfId="0" applyFont="1" applyFill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0" fillId="20" borderId="28" xfId="0" applyFill="1" applyBorder="1" applyAlignment="1">
      <alignment horizontal="left"/>
    </xf>
    <xf numFmtId="0" fontId="0" fillId="20" borderId="22" xfId="0" applyFill="1" applyBorder="1" applyAlignment="1">
      <alignment horizontal="left"/>
    </xf>
    <xf numFmtId="0" fontId="0" fillId="20" borderId="29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20" borderId="30" xfId="0" applyFill="1" applyBorder="1" applyAlignment="1">
      <alignment horizontal="left"/>
    </xf>
    <xf numFmtId="0" fontId="0" fillId="20" borderId="25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0" borderId="0" xfId="0" applyFill="1" applyBorder="1"/>
    <xf numFmtId="0" fontId="2" fillId="20" borderId="0" xfId="0" applyFont="1" applyFill="1" applyBorder="1"/>
    <xf numFmtId="0" fontId="0" fillId="20" borderId="22" xfId="0" applyFill="1" applyBorder="1"/>
    <xf numFmtId="0" fontId="0" fillId="20" borderId="23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0" fillId="20" borderId="25" xfId="0" applyFill="1" applyBorder="1"/>
    <xf numFmtId="0" fontId="0" fillId="20" borderId="26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9" borderId="0" xfId="0" applyFill="1" applyBorder="1"/>
    <xf numFmtId="0" fontId="0" fillId="0" borderId="18" xfId="0" applyFill="1" applyBorder="1"/>
    <xf numFmtId="0" fontId="0" fillId="0" borderId="5" xfId="0" applyFill="1" applyBorder="1"/>
    <xf numFmtId="0" fontId="0" fillId="0" borderId="4" xfId="0" applyFill="1" applyBorder="1"/>
    <xf numFmtId="0" fontId="26" fillId="19" borderId="31" xfId="0" applyFont="1" applyFill="1" applyBorder="1" applyAlignment="1">
      <alignment horizontal="center"/>
    </xf>
    <xf numFmtId="0" fontId="26" fillId="19" borderId="32" xfId="0" applyFont="1" applyFill="1" applyBorder="1" applyAlignment="1">
      <alignment horizontal="center"/>
    </xf>
    <xf numFmtId="0" fontId="0" fillId="19" borderId="32" xfId="0" applyFill="1" applyBorder="1"/>
    <xf numFmtId="0" fontId="26" fillId="19" borderId="33" xfId="0" applyFont="1" applyFill="1" applyBorder="1" applyAlignment="1">
      <alignment horizontal="center"/>
    </xf>
    <xf numFmtId="0" fontId="26" fillId="19" borderId="34" xfId="0" applyFont="1" applyFill="1" applyBorder="1" applyAlignment="1">
      <alignment horizontal="center"/>
    </xf>
    <xf numFmtId="0" fontId="26" fillId="19" borderId="0" xfId="0" applyFont="1" applyFill="1" applyBorder="1" applyAlignment="1">
      <alignment horizontal="center"/>
    </xf>
    <xf numFmtId="0" fontId="26" fillId="19" borderId="35" xfId="0" applyFont="1" applyFill="1" applyBorder="1" applyAlignment="1">
      <alignment horizontal="center"/>
    </xf>
    <xf numFmtId="0" fontId="0" fillId="19" borderId="34" xfId="0" applyFill="1" applyBorder="1"/>
    <xf numFmtId="0" fontId="0" fillId="19" borderId="35" xfId="0" applyFill="1" applyBorder="1"/>
    <xf numFmtId="0" fontId="0" fillId="19" borderId="36" xfId="0" applyFill="1" applyBorder="1"/>
    <xf numFmtId="0" fontId="0" fillId="19" borderId="37" xfId="0" applyFill="1" applyBorder="1"/>
    <xf numFmtId="0" fontId="0" fillId="19" borderId="38" xfId="0" applyFill="1" applyBorder="1"/>
    <xf numFmtId="0" fontId="26" fillId="0" borderId="0" xfId="0" applyFont="1" applyFill="1" applyBorder="1" applyAlignment="1">
      <alignment horizontal="center"/>
    </xf>
    <xf numFmtId="0" fontId="26" fillId="19" borderId="39" xfId="0" applyFont="1" applyFill="1" applyBorder="1" applyAlignment="1">
      <alignment horizontal="center"/>
    </xf>
    <xf numFmtId="0" fontId="26" fillId="19" borderId="40" xfId="0" applyFont="1" applyFill="1" applyBorder="1" applyAlignment="1">
      <alignment horizontal="center"/>
    </xf>
    <xf numFmtId="0" fontId="26" fillId="19" borderId="41" xfId="0" applyFont="1" applyFill="1" applyBorder="1" applyAlignment="1">
      <alignment horizontal="center"/>
    </xf>
    <xf numFmtId="0" fontId="26" fillId="19" borderId="42" xfId="0" applyFont="1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19" borderId="42" xfId="0" applyFill="1" applyBorder="1" applyAlignment="1">
      <alignment horizontal="center"/>
    </xf>
    <xf numFmtId="0" fontId="0" fillId="19" borderId="41" xfId="0" applyFill="1" applyBorder="1" applyAlignment="1">
      <alignment horizontal="right"/>
    </xf>
    <xf numFmtId="0" fontId="0" fillId="19" borderId="42" xfId="0" applyFill="1" applyBorder="1"/>
    <xf numFmtId="0" fontId="0" fillId="19" borderId="43" xfId="0" applyFill="1" applyBorder="1" applyAlignment="1">
      <alignment horizontal="right"/>
    </xf>
    <xf numFmtId="0" fontId="0" fillId="19" borderId="44" xfId="0" applyFill="1" applyBorder="1"/>
    <xf numFmtId="0" fontId="28" fillId="10" borderId="1" xfId="0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center"/>
    </xf>
    <xf numFmtId="0" fontId="30" fillId="10" borderId="13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0" fillId="21" borderId="0" xfId="0" applyFill="1"/>
    <xf numFmtId="0" fontId="2" fillId="21" borderId="0" xfId="0" applyFont="1" applyFill="1"/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26" fillId="20" borderId="22" xfId="0" applyFont="1" applyFill="1" applyBorder="1" applyAlignment="1">
      <alignment horizontal="center"/>
    </xf>
    <xf numFmtId="0" fontId="26" fillId="20" borderId="23" xfId="0" applyFont="1" applyFill="1" applyBorder="1" applyAlignment="1">
      <alignment horizontal="center"/>
    </xf>
    <xf numFmtId="0" fontId="26" fillId="20" borderId="27" xfId="0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6" fillId="20" borderId="0" xfId="0" applyFont="1" applyFill="1" applyBorder="1" applyAlignment="1">
      <alignment horizontal="center"/>
    </xf>
    <xf numFmtId="0" fontId="26" fillId="20" borderId="2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13" borderId="15" xfId="0" applyFill="1" applyBorder="1"/>
    <xf numFmtId="0" fontId="28" fillId="20" borderId="2" xfId="0" applyFont="1" applyFill="1" applyBorder="1" applyAlignment="1">
      <alignment horizontal="center"/>
    </xf>
    <xf numFmtId="0" fontId="28" fillId="2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Border="1"/>
    <xf numFmtId="0" fontId="0" fillId="15" borderId="0" xfId="0" applyFill="1" applyBorder="1"/>
    <xf numFmtId="0" fontId="0" fillId="13" borderId="10" xfId="0" applyFill="1" applyBorder="1"/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/>
    <xf numFmtId="0" fontId="0" fillId="22" borderId="45" xfId="0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0" fontId="0" fillId="22" borderId="48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2" borderId="49" xfId="0" applyFill="1" applyBorder="1" applyAlignment="1">
      <alignment horizontal="center"/>
    </xf>
    <xf numFmtId="0" fontId="0" fillId="22" borderId="50" xfId="0" applyFill="1" applyBorder="1" applyAlignment="1">
      <alignment horizontal="center"/>
    </xf>
    <xf numFmtId="0" fontId="0" fillId="22" borderId="51" xfId="0" applyFill="1" applyBorder="1" applyAlignment="1">
      <alignment horizontal="center"/>
    </xf>
    <xf numFmtId="0" fontId="0" fillId="22" borderId="52" xfId="0" applyFill="1" applyBorder="1" applyAlignment="1">
      <alignment horizontal="center"/>
    </xf>
    <xf numFmtId="0" fontId="0" fillId="22" borderId="53" xfId="0" applyFill="1" applyBorder="1" applyAlignment="1">
      <alignment horizontal="center"/>
    </xf>
    <xf numFmtId="0" fontId="0" fillId="22" borderId="54" xfId="0" applyFill="1" applyBorder="1" applyAlignment="1">
      <alignment horizontal="center"/>
    </xf>
    <xf numFmtId="0" fontId="0" fillId="22" borderId="55" xfId="0" applyFill="1" applyBorder="1" applyAlignment="1">
      <alignment horizontal="center"/>
    </xf>
    <xf numFmtId="0" fontId="0" fillId="22" borderId="56" xfId="0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0" fillId="23" borderId="0" xfId="0" applyFill="1" applyBorder="1"/>
    <xf numFmtId="0" fontId="14" fillId="23" borderId="0" xfId="0" applyFont="1" applyFill="1" applyBorder="1"/>
    <xf numFmtId="0" fontId="0" fillId="23" borderId="57" xfId="0" applyFill="1" applyBorder="1"/>
    <xf numFmtId="0" fontId="0" fillId="23" borderId="58" xfId="0" applyFill="1" applyBorder="1"/>
    <xf numFmtId="0" fontId="0" fillId="23" borderId="59" xfId="0" applyFill="1" applyBorder="1"/>
    <xf numFmtId="0" fontId="0" fillId="23" borderId="60" xfId="0" applyFill="1" applyBorder="1"/>
    <xf numFmtId="0" fontId="0" fillId="23" borderId="61" xfId="0" applyFill="1" applyBorder="1"/>
    <xf numFmtId="0" fontId="0" fillId="23" borderId="63" xfId="0" applyFill="1" applyBorder="1"/>
    <xf numFmtId="0" fontId="1" fillId="23" borderId="63" xfId="0" applyFont="1" applyFill="1" applyBorder="1"/>
    <xf numFmtId="0" fontId="0" fillId="23" borderId="64" xfId="0" applyFill="1" applyBorder="1"/>
    <xf numFmtId="0" fontId="0" fillId="23" borderId="0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0" borderId="66" xfId="0" applyFill="1" applyBorder="1"/>
    <xf numFmtId="0" fontId="0" fillId="20" borderId="67" xfId="0" applyFill="1" applyBorder="1"/>
    <xf numFmtId="0" fontId="0" fillId="20" borderId="68" xfId="0" applyFill="1" applyBorder="1"/>
    <xf numFmtId="0" fontId="0" fillId="20" borderId="69" xfId="0" applyFill="1" applyBorder="1"/>
    <xf numFmtId="0" fontId="0" fillId="20" borderId="70" xfId="0" applyFill="1" applyBorder="1"/>
    <xf numFmtId="0" fontId="0" fillId="20" borderId="71" xfId="0" applyFill="1" applyBorder="1"/>
    <xf numFmtId="0" fontId="0" fillId="20" borderId="72" xfId="0" applyFill="1" applyBorder="1"/>
    <xf numFmtId="0" fontId="2" fillId="13" borderId="1" xfId="0" applyFont="1" applyFill="1" applyBorder="1"/>
    <xf numFmtId="0" fontId="12" fillId="13" borderId="11" xfId="0" applyFont="1" applyFill="1" applyBorder="1"/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23" borderId="62" xfId="0" applyFont="1" applyFill="1" applyBorder="1"/>
    <xf numFmtId="0" fontId="1" fillId="20" borderId="65" xfId="0" applyFont="1" applyFill="1" applyBorder="1"/>
    <xf numFmtId="0" fontId="2" fillId="15" borderId="6" xfId="0" applyFont="1" applyFill="1" applyBorder="1" applyAlignment="1">
      <alignment horizontal="left"/>
    </xf>
    <xf numFmtId="0" fontId="2" fillId="15" borderId="8" xfId="0" applyFont="1" applyFill="1" applyBorder="1" applyAlignment="1">
      <alignment horizontal="left"/>
    </xf>
    <xf numFmtId="0" fontId="2" fillId="15" borderId="7" xfId="0" applyFont="1" applyFill="1" applyBorder="1" applyAlignment="1">
      <alignment horizontal="left"/>
    </xf>
    <xf numFmtId="0" fontId="2" fillId="13" borderId="6" xfId="0" applyFont="1" applyFill="1" applyBorder="1" applyAlignment="1">
      <alignment horizontal="left"/>
    </xf>
    <xf numFmtId="0" fontId="2" fillId="13" borderId="8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left"/>
    </xf>
    <xf numFmtId="0" fontId="12" fillId="15" borderId="6" xfId="0" applyFont="1" applyFill="1" applyBorder="1" applyAlignment="1">
      <alignment horizontal="left"/>
    </xf>
    <xf numFmtId="0" fontId="12" fillId="15" borderId="8" xfId="0" applyFont="1" applyFill="1" applyBorder="1" applyAlignment="1">
      <alignment horizontal="left"/>
    </xf>
    <xf numFmtId="0" fontId="12" fillId="15" borderId="7" xfId="0" applyFont="1" applyFill="1" applyBorder="1" applyAlignment="1">
      <alignment horizontal="left"/>
    </xf>
    <xf numFmtId="0" fontId="12" fillId="13" borderId="6" xfId="0" applyFont="1" applyFill="1" applyBorder="1" applyAlignment="1">
      <alignment horizontal="left"/>
    </xf>
    <xf numFmtId="0" fontId="12" fillId="13" borderId="8" xfId="0" applyFont="1" applyFill="1" applyBorder="1" applyAlignment="1">
      <alignment horizontal="left"/>
    </xf>
    <xf numFmtId="0" fontId="12" fillId="13" borderId="7" xfId="0" applyFont="1" applyFill="1" applyBorder="1" applyAlignment="1">
      <alignment horizontal="left"/>
    </xf>
  </cellXfs>
  <cellStyles count="31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Normal" xfId="0" builtinId="0"/>
  </cellStyles>
  <dxfs count="0"/>
  <tableStyles count="0" defaultTableStyle="TableStyleMedium9" defaultPivotStyle="PivotStyleMedium4"/>
  <colors>
    <mruColors>
      <color rgb="FFE8DE73"/>
      <color rgb="FFFFF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5"/>
  <sheetViews>
    <sheetView tabSelected="1" zoomScale="130" zoomScaleNormal="130" workbookViewId="0">
      <selection activeCell="M108" sqref="M108"/>
    </sheetView>
  </sheetViews>
  <sheetFormatPr baseColWidth="10" defaultRowHeight="16" x14ac:dyDescent="0.2"/>
  <cols>
    <col min="1" max="1" width="19.6640625" customWidth="1"/>
    <col min="4" max="4" width="41" customWidth="1"/>
    <col min="7" max="7" width="17.33203125" customWidth="1"/>
  </cols>
  <sheetData>
    <row r="1" spans="1:21" ht="15" customHeight="1" x14ac:dyDescent="0.2">
      <c r="A1" s="104" t="s">
        <v>592</v>
      </c>
      <c r="B1" s="104"/>
      <c r="C1" s="104"/>
      <c r="D1" s="104"/>
      <c r="E1" s="104"/>
      <c r="F1" s="104"/>
      <c r="G1" s="104"/>
      <c r="H1" s="104"/>
      <c r="I1" s="2"/>
      <c r="J1" s="2"/>
    </row>
    <row r="2" spans="1:21" ht="15" customHeight="1" x14ac:dyDescent="0.2">
      <c r="A2" s="104"/>
      <c r="B2" s="104"/>
      <c r="C2" s="104"/>
      <c r="D2" s="104"/>
      <c r="E2" s="104"/>
      <c r="F2" s="104"/>
      <c r="G2" s="104"/>
      <c r="H2" s="104"/>
      <c r="I2" s="2"/>
      <c r="J2" s="2"/>
    </row>
    <row r="3" spans="1:21" ht="15" customHeight="1" x14ac:dyDescent="0.2">
      <c r="A3" s="104"/>
      <c r="B3" s="104"/>
      <c r="C3" s="104"/>
      <c r="D3" s="104"/>
      <c r="E3" s="104"/>
      <c r="F3" s="104"/>
      <c r="G3" s="104"/>
      <c r="H3" s="104"/>
      <c r="I3" s="2"/>
      <c r="J3" s="2"/>
    </row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21" x14ac:dyDescent="0.2">
      <c r="A5" s="2"/>
      <c r="B5" s="2"/>
      <c r="C5" s="2"/>
      <c r="D5" s="2"/>
      <c r="E5" s="2"/>
      <c r="F5" s="2"/>
      <c r="G5" s="2"/>
      <c r="H5" s="2"/>
      <c r="I5" s="2"/>
      <c r="J5" s="2"/>
      <c r="M5" s="202"/>
      <c r="N5" s="202"/>
      <c r="O5" s="202"/>
      <c r="P5" s="202"/>
      <c r="Q5" s="202"/>
      <c r="R5" s="202"/>
    </row>
    <row r="6" spans="1:21" ht="23" x14ac:dyDescent="0.25">
      <c r="A6" s="91" t="s">
        <v>42</v>
      </c>
      <c r="B6" s="91"/>
      <c r="C6" s="2"/>
      <c r="D6" s="2"/>
      <c r="E6" s="2"/>
      <c r="F6" s="2"/>
      <c r="G6" s="2"/>
      <c r="H6" s="2"/>
      <c r="I6" s="2"/>
      <c r="J6" s="2"/>
      <c r="M6" s="202"/>
      <c r="N6" s="202"/>
      <c r="O6" s="202"/>
      <c r="P6" s="202"/>
      <c r="Q6" s="202"/>
      <c r="R6" s="202"/>
    </row>
    <row r="7" spans="1:21" ht="23" x14ac:dyDescent="0.25">
      <c r="A7" s="2"/>
      <c r="B7" s="99" t="s">
        <v>25</v>
      </c>
      <c r="C7" s="99"/>
      <c r="D7" s="99"/>
      <c r="E7" s="99" t="s">
        <v>40</v>
      </c>
      <c r="F7" s="99"/>
      <c r="G7" s="99"/>
      <c r="H7" s="30" t="s">
        <v>41</v>
      </c>
      <c r="I7" s="2"/>
      <c r="J7" s="2"/>
      <c r="M7" s="230"/>
      <c r="N7" s="231"/>
      <c r="O7" s="231"/>
      <c r="P7" s="232"/>
      <c r="Q7" s="232"/>
      <c r="R7" s="230"/>
      <c r="S7" s="233"/>
      <c r="T7" s="233"/>
      <c r="U7" s="233"/>
    </row>
    <row r="8" spans="1:21" x14ac:dyDescent="0.2">
      <c r="A8" s="6" t="s">
        <v>30</v>
      </c>
      <c r="B8" s="185" t="s">
        <v>498</v>
      </c>
      <c r="C8" s="185"/>
      <c r="D8" s="185"/>
      <c r="E8" s="185" t="s">
        <v>28</v>
      </c>
      <c r="F8" s="185"/>
      <c r="G8" s="185"/>
      <c r="H8" s="5">
        <v>570</v>
      </c>
      <c r="I8" s="2"/>
      <c r="J8" s="2"/>
      <c r="M8" s="230"/>
      <c r="N8" s="232"/>
      <c r="O8" s="234"/>
      <c r="P8" s="234"/>
      <c r="Q8" s="234"/>
      <c r="R8" s="230"/>
      <c r="S8" s="233"/>
      <c r="T8" s="233"/>
      <c r="U8" s="233"/>
    </row>
    <row r="9" spans="1:21" x14ac:dyDescent="0.2">
      <c r="A9" s="6" t="s">
        <v>30</v>
      </c>
      <c r="B9" s="185" t="s">
        <v>501</v>
      </c>
      <c r="C9" s="185"/>
      <c r="D9" s="185"/>
      <c r="E9" s="185" t="s">
        <v>27</v>
      </c>
      <c r="F9" s="185"/>
      <c r="G9" s="185"/>
      <c r="H9" s="5">
        <v>570</v>
      </c>
      <c r="I9" s="2"/>
      <c r="J9" s="2"/>
      <c r="M9" s="230"/>
      <c r="N9" s="235"/>
      <c r="O9" s="236"/>
      <c r="P9" s="235"/>
      <c r="Q9" s="232"/>
      <c r="R9" s="230"/>
      <c r="S9" s="233"/>
      <c r="T9" s="233"/>
      <c r="U9" s="233"/>
    </row>
    <row r="10" spans="1:21" x14ac:dyDescent="0.2">
      <c r="A10" s="6" t="s">
        <v>32</v>
      </c>
      <c r="B10" s="185" t="s">
        <v>504</v>
      </c>
      <c r="C10" s="185"/>
      <c r="D10" s="185"/>
      <c r="E10" s="185" t="s">
        <v>28</v>
      </c>
      <c r="F10" s="185"/>
      <c r="G10" s="185"/>
      <c r="H10" s="5">
        <v>520</v>
      </c>
      <c r="I10" s="2"/>
      <c r="J10" s="2"/>
      <c r="M10" s="230"/>
      <c r="N10" s="235"/>
      <c r="O10" s="236"/>
      <c r="P10" s="235"/>
      <c r="Q10" s="232"/>
      <c r="R10" s="230"/>
      <c r="S10" s="233"/>
      <c r="T10" s="233"/>
      <c r="U10" s="233"/>
    </row>
    <row r="11" spans="1:21" x14ac:dyDescent="0.2">
      <c r="A11" s="6" t="s">
        <v>33</v>
      </c>
      <c r="B11" s="185" t="s">
        <v>495</v>
      </c>
      <c r="C11" s="185"/>
      <c r="D11" s="185"/>
      <c r="E11" s="185" t="s">
        <v>27</v>
      </c>
      <c r="F11" s="185"/>
      <c r="G11" s="185"/>
      <c r="H11" s="5">
        <v>500</v>
      </c>
      <c r="I11" s="2"/>
      <c r="J11" s="2"/>
      <c r="M11" s="230"/>
      <c r="N11" s="235"/>
      <c r="O11" s="236"/>
      <c r="P11" s="235"/>
      <c r="Q11" s="232"/>
      <c r="R11" s="230"/>
      <c r="S11" s="233"/>
      <c r="T11" s="233"/>
      <c r="U11" s="233"/>
    </row>
    <row r="12" spans="1:21" x14ac:dyDescent="0.2">
      <c r="A12" s="6" t="s">
        <v>34</v>
      </c>
      <c r="B12" s="185" t="s">
        <v>301</v>
      </c>
      <c r="C12" s="185"/>
      <c r="D12" s="185"/>
      <c r="E12" s="185" t="s">
        <v>27</v>
      </c>
      <c r="F12" s="185"/>
      <c r="G12" s="185"/>
      <c r="H12" s="5">
        <v>360</v>
      </c>
      <c r="I12" s="2"/>
      <c r="J12" s="2"/>
      <c r="M12" s="230"/>
      <c r="N12" s="235"/>
      <c r="O12" s="236"/>
      <c r="P12" s="235"/>
      <c r="Q12" s="232"/>
      <c r="R12" s="230"/>
      <c r="S12" s="233"/>
      <c r="T12" s="233"/>
      <c r="U12" s="233"/>
    </row>
    <row r="13" spans="1:21" x14ac:dyDescent="0.2">
      <c r="A13" s="6" t="s">
        <v>34</v>
      </c>
      <c r="B13" s="185" t="s">
        <v>175</v>
      </c>
      <c r="C13" s="185"/>
      <c r="D13" s="185"/>
      <c r="E13" s="185" t="s">
        <v>49</v>
      </c>
      <c r="F13" s="185"/>
      <c r="G13" s="185"/>
      <c r="H13" s="5">
        <v>360</v>
      </c>
      <c r="I13" s="2"/>
      <c r="J13" s="2"/>
      <c r="M13" s="230"/>
      <c r="N13" s="235"/>
      <c r="O13" s="237"/>
      <c r="P13" s="235"/>
      <c r="Q13" s="232"/>
      <c r="R13" s="230"/>
      <c r="S13" s="233"/>
      <c r="T13" s="233"/>
      <c r="U13" s="233"/>
    </row>
    <row r="14" spans="1:21" x14ac:dyDescent="0.2">
      <c r="A14" s="6" t="s">
        <v>36</v>
      </c>
      <c r="B14" s="185" t="s">
        <v>333</v>
      </c>
      <c r="C14" s="185"/>
      <c r="D14" s="185"/>
      <c r="E14" s="185" t="s">
        <v>332</v>
      </c>
      <c r="F14" s="185"/>
      <c r="G14" s="185"/>
      <c r="H14" s="5">
        <v>300</v>
      </c>
      <c r="I14" s="2"/>
      <c r="J14" s="2"/>
      <c r="M14" s="230"/>
      <c r="N14" s="235"/>
      <c r="O14" s="237"/>
      <c r="P14" s="235"/>
      <c r="Q14" s="232"/>
      <c r="R14" s="230"/>
      <c r="S14" s="233"/>
      <c r="T14" s="233"/>
      <c r="U14" s="233"/>
    </row>
    <row r="15" spans="1:21" x14ac:dyDescent="0.2">
      <c r="A15" s="6" t="s">
        <v>37</v>
      </c>
      <c r="B15" s="185" t="s">
        <v>173</v>
      </c>
      <c r="C15" s="185"/>
      <c r="D15" s="185"/>
      <c r="E15" s="185" t="s">
        <v>174</v>
      </c>
      <c r="F15" s="185"/>
      <c r="G15" s="185"/>
      <c r="H15" s="5">
        <v>280</v>
      </c>
      <c r="I15" s="2"/>
      <c r="J15" s="2"/>
      <c r="M15" s="230"/>
      <c r="N15" s="235"/>
      <c r="O15" s="236"/>
      <c r="P15" s="235"/>
      <c r="Q15" s="232"/>
      <c r="R15" s="230"/>
      <c r="S15" s="233"/>
      <c r="T15" s="233"/>
      <c r="U15" s="233"/>
    </row>
    <row r="16" spans="1:21" x14ac:dyDescent="0.2">
      <c r="A16" s="6" t="s">
        <v>37</v>
      </c>
      <c r="B16" s="185" t="s">
        <v>496</v>
      </c>
      <c r="C16" s="185"/>
      <c r="D16" s="185"/>
      <c r="E16" s="185" t="s">
        <v>591</v>
      </c>
      <c r="F16" s="185"/>
      <c r="G16" s="185"/>
      <c r="H16" s="5">
        <v>280</v>
      </c>
      <c r="I16" s="2"/>
      <c r="J16" s="2"/>
      <c r="M16" s="230"/>
      <c r="N16" s="235"/>
      <c r="O16" s="236"/>
      <c r="P16" s="235"/>
      <c r="Q16" s="232"/>
      <c r="R16" s="230"/>
      <c r="S16" s="233"/>
      <c r="T16" s="233"/>
      <c r="U16" s="233"/>
    </row>
    <row r="17" spans="1:21" x14ac:dyDescent="0.2">
      <c r="A17" s="6" t="s">
        <v>37</v>
      </c>
      <c r="B17" s="185" t="s">
        <v>339</v>
      </c>
      <c r="C17" s="185"/>
      <c r="D17" s="185"/>
      <c r="E17" s="185" t="s">
        <v>48</v>
      </c>
      <c r="F17" s="185"/>
      <c r="G17" s="185"/>
      <c r="H17" s="5">
        <v>280</v>
      </c>
      <c r="I17" s="2"/>
      <c r="J17" s="2"/>
      <c r="M17" s="230"/>
      <c r="N17" s="235"/>
      <c r="O17" s="236"/>
      <c r="P17" s="235"/>
      <c r="Q17" s="232"/>
      <c r="R17" s="230"/>
      <c r="S17" s="233"/>
      <c r="T17" s="233"/>
      <c r="U17" s="233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M18" s="230"/>
      <c r="N18" s="235"/>
      <c r="O18" s="236"/>
      <c r="P18" s="235"/>
      <c r="Q18" s="232"/>
      <c r="R18" s="230"/>
      <c r="S18" s="233"/>
      <c r="T18" s="233"/>
      <c r="U18" s="233"/>
    </row>
    <row r="19" spans="1:2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M19" s="230"/>
      <c r="N19" s="230"/>
      <c r="O19" s="230"/>
      <c r="P19" s="230"/>
      <c r="Q19" s="230"/>
      <c r="R19" s="230"/>
      <c r="S19" s="233"/>
      <c r="T19" s="233"/>
      <c r="U19" s="233"/>
    </row>
    <row r="20" spans="1:2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M20" s="230"/>
      <c r="N20" s="230"/>
      <c r="O20" s="230"/>
      <c r="P20" s="230"/>
      <c r="Q20" s="230"/>
      <c r="R20" s="230"/>
      <c r="S20" s="233"/>
      <c r="T20" s="233"/>
      <c r="U20" s="233"/>
    </row>
    <row r="21" spans="1:21" ht="23" x14ac:dyDescent="0.25">
      <c r="A21" s="106" t="s">
        <v>46</v>
      </c>
      <c r="B21" s="106"/>
      <c r="C21" s="2"/>
      <c r="D21" s="2"/>
      <c r="E21" s="2"/>
      <c r="F21" s="2"/>
      <c r="G21" s="2"/>
      <c r="H21" s="2"/>
      <c r="I21" s="2"/>
      <c r="J21" s="2"/>
      <c r="M21" s="230"/>
      <c r="N21" s="230"/>
      <c r="O21" s="230"/>
      <c r="P21" s="230"/>
      <c r="Q21" s="230"/>
      <c r="R21" s="230"/>
      <c r="S21" s="233"/>
      <c r="T21" s="233"/>
      <c r="U21" s="233"/>
    </row>
    <row r="22" spans="1:21" ht="23" x14ac:dyDescent="0.25">
      <c r="A22" s="2"/>
      <c r="B22" s="99" t="s">
        <v>25</v>
      </c>
      <c r="C22" s="99"/>
      <c r="D22" s="99"/>
      <c r="E22" s="99" t="s">
        <v>40</v>
      </c>
      <c r="F22" s="99"/>
      <c r="G22" s="99"/>
      <c r="H22" s="31" t="s">
        <v>41</v>
      </c>
      <c r="I22" s="2"/>
      <c r="J22" s="2"/>
      <c r="M22" s="230"/>
      <c r="N22" s="231"/>
      <c r="O22" s="231"/>
      <c r="P22" s="232"/>
      <c r="Q22" s="232"/>
      <c r="R22" s="230"/>
      <c r="S22" s="233"/>
      <c r="T22" s="233"/>
      <c r="U22" s="233"/>
    </row>
    <row r="23" spans="1:21" x14ac:dyDescent="0.2">
      <c r="A23" s="6" t="s">
        <v>30</v>
      </c>
      <c r="B23" s="178" t="s">
        <v>236</v>
      </c>
      <c r="C23" s="179"/>
      <c r="D23" s="180"/>
      <c r="E23" s="178" t="s">
        <v>19</v>
      </c>
      <c r="F23" s="179"/>
      <c r="G23" s="180"/>
      <c r="H23" s="13">
        <v>560</v>
      </c>
      <c r="I23" s="381" t="s">
        <v>617</v>
      </c>
      <c r="J23" s="2"/>
      <c r="M23" s="230"/>
      <c r="N23" s="232"/>
      <c r="O23" s="234"/>
      <c r="P23" s="234"/>
      <c r="Q23" s="234"/>
      <c r="R23" s="230"/>
      <c r="S23" s="233"/>
      <c r="T23" s="233"/>
      <c r="U23" s="233"/>
    </row>
    <row r="24" spans="1:21" x14ac:dyDescent="0.2">
      <c r="A24" s="6" t="s">
        <v>31</v>
      </c>
      <c r="B24" s="178" t="s">
        <v>511</v>
      </c>
      <c r="C24" s="179"/>
      <c r="D24" s="180"/>
      <c r="E24" s="178" t="s">
        <v>24</v>
      </c>
      <c r="F24" s="179"/>
      <c r="G24" s="180"/>
      <c r="H24" s="13">
        <v>460</v>
      </c>
      <c r="I24" s="381" t="s">
        <v>618</v>
      </c>
      <c r="J24" s="2"/>
      <c r="M24" s="230"/>
      <c r="N24" s="235"/>
      <c r="O24" s="236"/>
      <c r="P24" s="235"/>
      <c r="Q24" s="232"/>
      <c r="R24" s="230"/>
      <c r="S24" s="233"/>
      <c r="T24" s="233"/>
      <c r="U24" s="233"/>
    </row>
    <row r="25" spans="1:21" x14ac:dyDescent="0.2">
      <c r="A25" s="6" t="s">
        <v>32</v>
      </c>
      <c r="B25" s="178" t="s">
        <v>507</v>
      </c>
      <c r="C25" s="179"/>
      <c r="D25" s="180"/>
      <c r="E25" s="178" t="s">
        <v>18</v>
      </c>
      <c r="F25" s="179"/>
      <c r="G25" s="180"/>
      <c r="H25" s="13">
        <v>380</v>
      </c>
      <c r="I25" s="381" t="s">
        <v>619</v>
      </c>
      <c r="J25" s="2"/>
      <c r="M25" s="230"/>
      <c r="N25" s="235"/>
      <c r="O25" s="236"/>
      <c r="P25" s="235"/>
      <c r="Q25" s="232"/>
      <c r="R25" s="230"/>
      <c r="S25" s="233"/>
      <c r="T25" s="233"/>
      <c r="U25" s="233"/>
    </row>
    <row r="26" spans="1:21" x14ac:dyDescent="0.2">
      <c r="A26" s="6" t="s">
        <v>32</v>
      </c>
      <c r="B26" s="178" t="s">
        <v>512</v>
      </c>
      <c r="C26" s="179"/>
      <c r="D26" s="180"/>
      <c r="E26" s="178" t="s">
        <v>17</v>
      </c>
      <c r="F26" s="179"/>
      <c r="G26" s="180"/>
      <c r="H26" s="13">
        <v>380</v>
      </c>
      <c r="I26" s="381" t="s">
        <v>619</v>
      </c>
      <c r="J26" s="2"/>
      <c r="M26" s="230"/>
      <c r="N26" s="235"/>
      <c r="O26" s="236"/>
      <c r="P26" s="235"/>
      <c r="Q26" s="232"/>
      <c r="R26" s="230"/>
      <c r="S26" s="233"/>
      <c r="T26" s="233"/>
      <c r="U26" s="233"/>
    </row>
    <row r="27" spans="1:21" x14ac:dyDescent="0.2">
      <c r="A27" s="6" t="s">
        <v>34</v>
      </c>
      <c r="B27" s="178" t="s">
        <v>200</v>
      </c>
      <c r="C27" s="179"/>
      <c r="D27" s="180"/>
      <c r="E27" s="178" t="s">
        <v>24</v>
      </c>
      <c r="F27" s="179"/>
      <c r="G27" s="180"/>
      <c r="H27" s="13">
        <v>370</v>
      </c>
      <c r="I27" s="381" t="s">
        <v>620</v>
      </c>
      <c r="J27" s="2"/>
      <c r="M27" s="230"/>
      <c r="N27" s="235"/>
      <c r="O27" s="236"/>
      <c r="P27" s="235"/>
      <c r="Q27" s="232"/>
      <c r="R27" s="230"/>
      <c r="S27" s="233"/>
      <c r="T27" s="233"/>
      <c r="U27" s="233"/>
    </row>
    <row r="28" spans="1:21" x14ac:dyDescent="0.2">
      <c r="A28" s="6" t="s">
        <v>34</v>
      </c>
      <c r="B28" s="178" t="s">
        <v>379</v>
      </c>
      <c r="C28" s="179"/>
      <c r="D28" s="180"/>
      <c r="E28" s="178" t="s">
        <v>349</v>
      </c>
      <c r="F28" s="179"/>
      <c r="G28" s="180"/>
      <c r="H28" s="13">
        <v>370</v>
      </c>
      <c r="I28" s="381" t="s">
        <v>620</v>
      </c>
      <c r="J28" s="2"/>
      <c r="M28" s="230"/>
      <c r="N28" s="235"/>
      <c r="O28" s="237"/>
      <c r="P28" s="235"/>
      <c r="Q28" s="232"/>
      <c r="R28" s="230"/>
      <c r="S28" s="233"/>
      <c r="T28" s="233"/>
      <c r="U28" s="233"/>
    </row>
    <row r="29" spans="1:21" x14ac:dyDescent="0.2">
      <c r="A29" s="6" t="s">
        <v>36</v>
      </c>
      <c r="B29" s="178" t="s">
        <v>593</v>
      </c>
      <c r="C29" s="179"/>
      <c r="D29" s="180"/>
      <c r="E29" s="178" t="s">
        <v>19</v>
      </c>
      <c r="F29" s="179"/>
      <c r="G29" s="180"/>
      <c r="H29" s="13">
        <v>360</v>
      </c>
      <c r="I29" s="64"/>
      <c r="J29" s="2"/>
      <c r="M29" s="230"/>
      <c r="N29" s="235"/>
      <c r="O29" s="237"/>
      <c r="P29" s="235"/>
      <c r="Q29" s="232"/>
      <c r="R29" s="230"/>
      <c r="S29" s="233"/>
      <c r="T29" s="233"/>
      <c r="U29" s="233"/>
    </row>
    <row r="30" spans="1:21" x14ac:dyDescent="0.2">
      <c r="A30" s="6" t="s">
        <v>37</v>
      </c>
      <c r="B30" s="178" t="s">
        <v>354</v>
      </c>
      <c r="C30" s="179"/>
      <c r="D30" s="180"/>
      <c r="E30" s="178" t="s">
        <v>18</v>
      </c>
      <c r="F30" s="179"/>
      <c r="G30" s="180"/>
      <c r="H30" s="13">
        <v>330</v>
      </c>
      <c r="I30" s="64"/>
      <c r="J30" s="2"/>
      <c r="M30" s="230"/>
      <c r="N30" s="235"/>
      <c r="O30" s="236"/>
      <c r="P30" s="235"/>
      <c r="Q30" s="232"/>
      <c r="R30" s="230"/>
      <c r="S30" s="233"/>
      <c r="T30" s="233"/>
      <c r="U30" s="233"/>
    </row>
    <row r="31" spans="1:21" x14ac:dyDescent="0.2">
      <c r="A31" s="6" t="s">
        <v>38</v>
      </c>
      <c r="B31" s="178" t="s">
        <v>272</v>
      </c>
      <c r="C31" s="179"/>
      <c r="D31" s="180"/>
      <c r="E31" s="178" t="s">
        <v>19</v>
      </c>
      <c r="F31" s="179"/>
      <c r="G31" s="180"/>
      <c r="H31" s="13">
        <v>290</v>
      </c>
      <c r="I31" s="64"/>
      <c r="J31" s="2"/>
      <c r="M31" s="230"/>
      <c r="N31" s="235"/>
      <c r="O31" s="236"/>
      <c r="P31" s="235"/>
      <c r="Q31" s="232"/>
      <c r="R31" s="230"/>
      <c r="S31" s="233"/>
      <c r="T31" s="233"/>
      <c r="U31" s="233"/>
    </row>
    <row r="32" spans="1:21" x14ac:dyDescent="0.2">
      <c r="A32" s="6" t="s">
        <v>39</v>
      </c>
      <c r="B32" s="178" t="s">
        <v>508</v>
      </c>
      <c r="C32" s="179"/>
      <c r="D32" s="180"/>
      <c r="E32" s="178" t="s">
        <v>245</v>
      </c>
      <c r="F32" s="179"/>
      <c r="G32" s="180"/>
      <c r="H32" s="13">
        <v>280</v>
      </c>
      <c r="I32" s="64"/>
      <c r="J32" s="2"/>
      <c r="M32" s="230"/>
      <c r="N32" s="235"/>
      <c r="O32" s="236"/>
      <c r="P32" s="235"/>
      <c r="Q32" s="232"/>
      <c r="R32" s="230"/>
      <c r="S32" s="233"/>
      <c r="T32" s="233"/>
      <c r="U32" s="233"/>
    </row>
    <row r="33" spans="1:21" x14ac:dyDescent="0.2">
      <c r="A33" s="2"/>
      <c r="B33" s="2"/>
      <c r="C33" s="2"/>
      <c r="D33" s="2"/>
      <c r="E33" s="382"/>
      <c r="F33" s="382"/>
      <c r="G33" s="382"/>
      <c r="H33" s="2"/>
      <c r="I33" s="2"/>
      <c r="J33" s="2"/>
      <c r="M33" s="230"/>
      <c r="N33" s="235"/>
      <c r="O33" s="236"/>
      <c r="P33" s="235"/>
      <c r="Q33" s="232"/>
      <c r="R33" s="230"/>
      <c r="S33" s="233"/>
      <c r="T33" s="233"/>
      <c r="U33" s="233"/>
    </row>
    <row r="34" spans="1:2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M34" s="230"/>
      <c r="N34" s="238"/>
      <c r="O34" s="236"/>
      <c r="P34" s="238"/>
      <c r="Q34" s="232"/>
      <c r="R34" s="230"/>
      <c r="S34" s="233"/>
      <c r="T34" s="233"/>
      <c r="U34" s="233"/>
    </row>
    <row r="35" spans="1:2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M35" s="230"/>
      <c r="N35" s="230"/>
      <c r="O35" s="230"/>
      <c r="P35" s="230"/>
      <c r="Q35" s="230"/>
      <c r="R35" s="230"/>
      <c r="S35" s="233"/>
      <c r="T35" s="233"/>
      <c r="U35" s="233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M36" s="230"/>
      <c r="N36" s="230"/>
      <c r="O36" s="230"/>
      <c r="P36" s="230"/>
      <c r="Q36" s="230"/>
      <c r="R36" s="230"/>
      <c r="S36" s="233"/>
      <c r="T36" s="233"/>
      <c r="U36" s="233"/>
    </row>
    <row r="37" spans="1:21" ht="23" x14ac:dyDescent="0.25">
      <c r="A37" s="107" t="s">
        <v>44</v>
      </c>
      <c r="B37" s="107"/>
      <c r="C37" s="2"/>
      <c r="D37" s="2"/>
      <c r="E37" s="2"/>
      <c r="F37" s="2"/>
      <c r="G37" s="2"/>
      <c r="H37" s="2"/>
      <c r="I37" s="2"/>
      <c r="J37" s="2"/>
      <c r="M37" s="202"/>
      <c r="N37" s="202"/>
      <c r="O37" s="202"/>
      <c r="P37" s="202"/>
      <c r="Q37" s="202"/>
      <c r="R37" s="202"/>
    </row>
    <row r="38" spans="1:21" x14ac:dyDescent="0.2">
      <c r="A38" s="2"/>
      <c r="B38" s="99" t="s">
        <v>25</v>
      </c>
      <c r="C38" s="99"/>
      <c r="D38" s="99"/>
      <c r="E38" s="99" t="s">
        <v>40</v>
      </c>
      <c r="F38" s="99"/>
      <c r="G38" s="99"/>
      <c r="H38" s="32" t="s">
        <v>41</v>
      </c>
      <c r="I38" s="2"/>
      <c r="J38" s="2"/>
      <c r="M38" s="202"/>
      <c r="N38" s="202"/>
      <c r="O38" s="202"/>
      <c r="P38" s="202"/>
      <c r="Q38" s="202"/>
      <c r="R38" s="202"/>
    </row>
    <row r="39" spans="1:21" x14ac:dyDescent="0.2">
      <c r="A39" s="6" t="s">
        <v>30</v>
      </c>
      <c r="B39" s="178" t="s">
        <v>742</v>
      </c>
      <c r="C39" s="179"/>
      <c r="D39" s="180"/>
      <c r="E39" s="178" t="s">
        <v>50</v>
      </c>
      <c r="F39" s="179"/>
      <c r="G39" s="180"/>
      <c r="H39" s="10">
        <v>720</v>
      </c>
      <c r="I39" s="56" t="s">
        <v>649</v>
      </c>
      <c r="J39" s="2"/>
      <c r="M39" s="202"/>
      <c r="N39" s="202"/>
      <c r="O39" s="202"/>
      <c r="P39" s="202"/>
      <c r="Q39" s="202"/>
      <c r="R39" s="202"/>
    </row>
    <row r="40" spans="1:21" x14ac:dyDescent="0.2">
      <c r="A40" s="6" t="s">
        <v>31</v>
      </c>
      <c r="B40" s="178" t="s">
        <v>421</v>
      </c>
      <c r="C40" s="179"/>
      <c r="D40" s="180"/>
      <c r="E40" s="178" t="s">
        <v>741</v>
      </c>
      <c r="F40" s="179"/>
      <c r="G40" s="180"/>
      <c r="H40" s="10">
        <v>590</v>
      </c>
      <c r="I40" s="56" t="s">
        <v>745</v>
      </c>
      <c r="J40" s="2"/>
      <c r="M40" s="202"/>
      <c r="N40" s="202"/>
      <c r="O40" s="202"/>
      <c r="P40" s="202"/>
      <c r="Q40" s="202"/>
      <c r="R40" s="202"/>
    </row>
    <row r="41" spans="1:21" x14ac:dyDescent="0.2">
      <c r="A41" s="6" t="s">
        <v>32</v>
      </c>
      <c r="B41" s="178" t="s">
        <v>740</v>
      </c>
      <c r="C41" s="179"/>
      <c r="D41" s="180"/>
      <c r="E41" s="178" t="s">
        <v>50</v>
      </c>
      <c r="F41" s="179"/>
      <c r="G41" s="180"/>
      <c r="H41" s="10">
        <v>580</v>
      </c>
      <c r="I41" s="56" t="s">
        <v>746</v>
      </c>
      <c r="J41" s="2"/>
    </row>
    <row r="42" spans="1:21" x14ac:dyDescent="0.2">
      <c r="A42" s="6" t="s">
        <v>32</v>
      </c>
      <c r="B42" s="178" t="s">
        <v>519</v>
      </c>
      <c r="C42" s="179"/>
      <c r="D42" s="180"/>
      <c r="E42" s="178" t="s">
        <v>50</v>
      </c>
      <c r="F42" s="179"/>
      <c r="G42" s="180"/>
      <c r="H42" s="10">
        <v>580</v>
      </c>
      <c r="I42" s="56" t="s">
        <v>746</v>
      </c>
      <c r="J42" s="2"/>
    </row>
    <row r="43" spans="1:21" x14ac:dyDescent="0.2">
      <c r="A43" s="6" t="s">
        <v>34</v>
      </c>
      <c r="B43" s="178" t="s">
        <v>518</v>
      </c>
      <c r="C43" s="179"/>
      <c r="D43" s="180"/>
      <c r="E43" s="178" t="s">
        <v>349</v>
      </c>
      <c r="F43" s="179"/>
      <c r="G43" s="180"/>
      <c r="H43" s="10">
        <v>520</v>
      </c>
      <c r="I43" s="56" t="s">
        <v>747</v>
      </c>
      <c r="J43" s="2"/>
    </row>
    <row r="44" spans="1:21" x14ac:dyDescent="0.2">
      <c r="A44" s="6" t="s">
        <v>35</v>
      </c>
      <c r="B44" s="178" t="s">
        <v>419</v>
      </c>
      <c r="C44" s="179"/>
      <c r="D44" s="180"/>
      <c r="E44" s="178" t="s">
        <v>17</v>
      </c>
      <c r="F44" s="179"/>
      <c r="G44" s="180"/>
      <c r="H44" s="10">
        <v>430</v>
      </c>
      <c r="I44" s="56" t="s">
        <v>748</v>
      </c>
      <c r="J44" s="2"/>
    </row>
    <row r="45" spans="1:21" x14ac:dyDescent="0.2">
      <c r="A45" s="6" t="s">
        <v>36</v>
      </c>
      <c r="B45" s="178" t="s">
        <v>743</v>
      </c>
      <c r="C45" s="179"/>
      <c r="D45" s="180"/>
      <c r="E45" s="178" t="s">
        <v>238</v>
      </c>
      <c r="F45" s="179"/>
      <c r="G45" s="180"/>
      <c r="H45" s="10">
        <v>360</v>
      </c>
      <c r="I45" s="56" t="s">
        <v>749</v>
      </c>
      <c r="J45" s="2"/>
    </row>
    <row r="46" spans="1:21" x14ac:dyDescent="0.2">
      <c r="A46" s="6" t="s">
        <v>37</v>
      </c>
      <c r="B46" s="178" t="s">
        <v>356</v>
      </c>
      <c r="C46" s="179"/>
      <c r="D46" s="180"/>
      <c r="E46" s="178" t="s">
        <v>50</v>
      </c>
      <c r="F46" s="179"/>
      <c r="G46" s="180"/>
      <c r="H46" s="10">
        <v>350</v>
      </c>
      <c r="I46" s="56" t="s">
        <v>750</v>
      </c>
      <c r="J46" s="2"/>
    </row>
    <row r="47" spans="1:21" x14ac:dyDescent="0.2">
      <c r="A47" s="6" t="s">
        <v>37</v>
      </c>
      <c r="B47" s="178" t="s">
        <v>360</v>
      </c>
      <c r="C47" s="179"/>
      <c r="D47" s="180"/>
      <c r="E47" s="178" t="s">
        <v>349</v>
      </c>
      <c r="F47" s="179"/>
      <c r="G47" s="180"/>
      <c r="H47" s="10">
        <v>350</v>
      </c>
      <c r="I47" s="56" t="s">
        <v>750</v>
      </c>
      <c r="J47" s="2"/>
    </row>
    <row r="48" spans="1:21" x14ac:dyDescent="0.2">
      <c r="A48" s="6" t="s">
        <v>39</v>
      </c>
      <c r="B48" s="178" t="s">
        <v>122</v>
      </c>
      <c r="C48" s="179"/>
      <c r="D48" s="180"/>
      <c r="E48" s="178" t="s">
        <v>17</v>
      </c>
      <c r="F48" s="179"/>
      <c r="G48" s="180"/>
      <c r="H48" s="10">
        <v>340</v>
      </c>
      <c r="I48" s="56" t="s">
        <v>751</v>
      </c>
      <c r="J48" s="2"/>
    </row>
    <row r="49" spans="1:10" x14ac:dyDescent="0.2">
      <c r="A49" s="6" t="s">
        <v>39</v>
      </c>
      <c r="B49" s="178" t="s">
        <v>432</v>
      </c>
      <c r="C49" s="179"/>
      <c r="D49" s="180"/>
      <c r="E49" s="178" t="s">
        <v>17</v>
      </c>
      <c r="F49" s="179"/>
      <c r="G49" s="180"/>
      <c r="H49" s="10">
        <v>340</v>
      </c>
      <c r="I49" s="56" t="s">
        <v>751</v>
      </c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3" x14ac:dyDescent="0.25">
      <c r="A53" s="108" t="s">
        <v>45</v>
      </c>
      <c r="B53" s="108"/>
      <c r="C53" s="7"/>
      <c r="D53" s="7"/>
      <c r="E53" s="7"/>
      <c r="F53" s="7"/>
      <c r="G53" s="7"/>
      <c r="H53" s="7"/>
      <c r="I53" s="2"/>
      <c r="J53" s="2"/>
    </row>
    <row r="54" spans="1:10" x14ac:dyDescent="0.2">
      <c r="A54" s="7"/>
      <c r="B54" s="95" t="s">
        <v>752</v>
      </c>
      <c r="C54" s="95"/>
      <c r="D54" s="95"/>
      <c r="E54" s="95" t="s">
        <v>1</v>
      </c>
      <c r="F54" s="95"/>
      <c r="G54" s="95"/>
      <c r="H54" s="33" t="s">
        <v>41</v>
      </c>
      <c r="I54" s="2"/>
      <c r="J54" s="2"/>
    </row>
    <row r="55" spans="1:10" x14ac:dyDescent="0.2">
      <c r="A55" s="14">
        <v>1</v>
      </c>
      <c r="B55" s="92" t="s">
        <v>686</v>
      </c>
      <c r="C55" s="93"/>
      <c r="D55" s="96"/>
      <c r="E55" s="98" t="s">
        <v>753</v>
      </c>
      <c r="F55" s="93"/>
      <c r="G55" s="94"/>
      <c r="H55" s="11">
        <v>4550</v>
      </c>
      <c r="I55" s="2"/>
      <c r="J55" s="2"/>
    </row>
    <row r="56" spans="1:10" x14ac:dyDescent="0.2">
      <c r="A56" s="15">
        <v>2</v>
      </c>
      <c r="B56" s="92" t="s">
        <v>714</v>
      </c>
      <c r="C56" s="93"/>
      <c r="D56" s="96"/>
      <c r="E56" s="98" t="s">
        <v>245</v>
      </c>
      <c r="F56" s="93"/>
      <c r="G56" s="94"/>
      <c r="H56" s="12">
        <v>2920</v>
      </c>
      <c r="I56" s="2"/>
      <c r="J56" s="2"/>
    </row>
    <row r="57" spans="1:10" x14ac:dyDescent="0.2">
      <c r="A57" s="15">
        <v>3</v>
      </c>
      <c r="B57" s="92" t="s">
        <v>687</v>
      </c>
      <c r="C57" s="93"/>
      <c r="D57" s="96"/>
      <c r="E57" s="98" t="s">
        <v>50</v>
      </c>
      <c r="F57" s="93"/>
      <c r="G57" s="94"/>
      <c r="H57" s="12">
        <v>2000</v>
      </c>
      <c r="I57" s="2"/>
      <c r="J57" s="2"/>
    </row>
    <row r="58" spans="1:10" x14ac:dyDescent="0.2">
      <c r="A58" s="15">
        <v>4</v>
      </c>
      <c r="B58" s="92" t="s">
        <v>697</v>
      </c>
      <c r="C58" s="93"/>
      <c r="D58" s="94"/>
      <c r="E58" s="92" t="s">
        <v>250</v>
      </c>
      <c r="F58" s="93"/>
      <c r="G58" s="94"/>
      <c r="H58" s="12">
        <v>1585</v>
      </c>
      <c r="I58" s="2"/>
      <c r="J58" s="2"/>
    </row>
    <row r="59" spans="1:10" x14ac:dyDescent="0.2">
      <c r="A59" s="15">
        <v>5</v>
      </c>
      <c r="B59" s="97" t="s">
        <v>693</v>
      </c>
      <c r="C59" s="97"/>
      <c r="D59" s="97"/>
      <c r="E59" s="92" t="s">
        <v>349</v>
      </c>
      <c r="F59" s="93"/>
      <c r="G59" s="94"/>
      <c r="H59" s="12">
        <v>1555</v>
      </c>
      <c r="I59" s="2"/>
      <c r="J59" s="2"/>
    </row>
    <row r="60" spans="1:10" x14ac:dyDescent="0.2">
      <c r="A60" s="15">
        <v>6</v>
      </c>
      <c r="B60" s="97" t="s">
        <v>685</v>
      </c>
      <c r="C60" s="97"/>
      <c r="D60" s="97"/>
      <c r="E60" s="92" t="s">
        <v>422</v>
      </c>
      <c r="F60" s="93"/>
      <c r="G60" s="94"/>
      <c r="H60" s="12">
        <v>1050</v>
      </c>
      <c r="I60" s="2"/>
      <c r="J60" s="2"/>
    </row>
    <row r="61" spans="1:10" x14ac:dyDescent="0.2">
      <c r="A61" s="15">
        <v>7</v>
      </c>
      <c r="B61" s="92" t="s">
        <v>711</v>
      </c>
      <c r="C61" s="93"/>
      <c r="D61" s="94"/>
      <c r="E61" s="92" t="s">
        <v>57</v>
      </c>
      <c r="F61" s="93"/>
      <c r="G61" s="94"/>
      <c r="H61" s="12">
        <v>985</v>
      </c>
      <c r="I61" s="2"/>
      <c r="J61" s="2"/>
    </row>
    <row r="62" spans="1:10" x14ac:dyDescent="0.2">
      <c r="A62" s="15">
        <v>8</v>
      </c>
      <c r="B62" s="92" t="s">
        <v>712</v>
      </c>
      <c r="C62" s="93"/>
      <c r="D62" s="94"/>
      <c r="E62" s="92" t="s">
        <v>754</v>
      </c>
      <c r="F62" s="93"/>
      <c r="G62" s="94"/>
      <c r="H62" s="12">
        <v>925</v>
      </c>
      <c r="I62" s="2"/>
      <c r="J62" s="2"/>
    </row>
    <row r="63" spans="1:10" x14ac:dyDescent="0.2">
      <c r="A63" s="15">
        <v>9</v>
      </c>
      <c r="B63" s="92" t="s">
        <v>688</v>
      </c>
      <c r="C63" s="93"/>
      <c r="D63" s="94"/>
      <c r="E63" s="92" t="s">
        <v>412</v>
      </c>
      <c r="F63" s="93"/>
      <c r="G63" s="94"/>
      <c r="H63" s="12">
        <v>830</v>
      </c>
      <c r="I63" s="2"/>
      <c r="J63" s="2"/>
    </row>
    <row r="64" spans="1:10" x14ac:dyDescent="0.2">
      <c r="A64" s="15">
        <v>10</v>
      </c>
      <c r="B64" s="92" t="s">
        <v>684</v>
      </c>
      <c r="C64" s="93"/>
      <c r="D64" s="94"/>
      <c r="E64" s="92" t="s">
        <v>19</v>
      </c>
      <c r="F64" s="93"/>
      <c r="G64" s="94"/>
      <c r="H64" s="12">
        <v>585</v>
      </c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8" spans="1:8" ht="23" x14ac:dyDescent="0.25">
      <c r="A68" s="105" t="s">
        <v>47</v>
      </c>
      <c r="B68" s="105"/>
      <c r="C68" s="105"/>
      <c r="D68" s="7"/>
      <c r="E68" s="7"/>
      <c r="F68" s="7"/>
      <c r="G68" s="7"/>
      <c r="H68" s="7"/>
    </row>
    <row r="69" spans="1:8" x14ac:dyDescent="0.2">
      <c r="A69" s="7"/>
      <c r="B69" s="95" t="s">
        <v>95</v>
      </c>
      <c r="C69" s="95"/>
      <c r="D69" s="95"/>
      <c r="E69" s="95"/>
      <c r="F69" s="95"/>
      <c r="G69" s="95"/>
      <c r="H69" s="34" t="s">
        <v>41</v>
      </c>
    </row>
    <row r="70" spans="1:8" x14ac:dyDescent="0.2">
      <c r="A70" s="14">
        <v>1</v>
      </c>
      <c r="B70" s="196" t="s">
        <v>19</v>
      </c>
      <c r="C70" s="197"/>
      <c r="D70" s="197"/>
      <c r="E70" s="197"/>
      <c r="F70" s="197"/>
      <c r="G70" s="198"/>
      <c r="H70" s="8">
        <v>1830</v>
      </c>
    </row>
    <row r="71" spans="1:8" x14ac:dyDescent="0.2">
      <c r="A71" s="15">
        <v>2</v>
      </c>
      <c r="B71" s="196" t="s">
        <v>349</v>
      </c>
      <c r="C71" s="197"/>
      <c r="D71" s="197"/>
      <c r="E71" s="197"/>
      <c r="F71" s="197"/>
      <c r="G71" s="198"/>
      <c r="H71" s="9">
        <v>1780</v>
      </c>
    </row>
    <row r="72" spans="1:8" x14ac:dyDescent="0.2">
      <c r="A72" s="15">
        <v>3</v>
      </c>
      <c r="B72" s="196" t="s">
        <v>18</v>
      </c>
      <c r="C72" s="197"/>
      <c r="D72" s="197"/>
      <c r="E72" s="197"/>
      <c r="F72" s="197"/>
      <c r="G72" s="198"/>
      <c r="H72" s="9">
        <v>1470</v>
      </c>
    </row>
    <row r="73" spans="1:8" x14ac:dyDescent="0.2">
      <c r="A73" s="15">
        <v>4</v>
      </c>
      <c r="B73" s="196" t="s">
        <v>267</v>
      </c>
      <c r="C73" s="197"/>
      <c r="D73" s="197"/>
      <c r="E73" s="197"/>
      <c r="F73" s="197"/>
      <c r="G73" s="198"/>
      <c r="H73" s="9">
        <v>1260</v>
      </c>
    </row>
    <row r="74" spans="1:8" x14ac:dyDescent="0.2">
      <c r="A74" s="15">
        <v>5</v>
      </c>
      <c r="B74" s="196" t="s">
        <v>208</v>
      </c>
      <c r="C74" s="197"/>
      <c r="D74" s="197"/>
      <c r="E74" s="197"/>
      <c r="F74" s="197"/>
      <c r="G74" s="198"/>
      <c r="H74" s="9">
        <v>1170</v>
      </c>
    </row>
    <row r="75" spans="1:8" x14ac:dyDescent="0.2">
      <c r="A75" s="15">
        <v>6</v>
      </c>
      <c r="B75" s="196" t="s">
        <v>245</v>
      </c>
      <c r="C75" s="197"/>
      <c r="D75" s="197"/>
      <c r="E75" s="197"/>
      <c r="F75" s="197"/>
      <c r="G75" s="198"/>
      <c r="H75" s="9">
        <v>990</v>
      </c>
    </row>
    <row r="76" spans="1:8" x14ac:dyDescent="0.2">
      <c r="A76" s="15">
        <v>7</v>
      </c>
      <c r="B76" s="196" t="s">
        <v>24</v>
      </c>
      <c r="C76" s="197"/>
      <c r="D76" s="197"/>
      <c r="E76" s="197"/>
      <c r="F76" s="197"/>
      <c r="G76" s="198"/>
      <c r="H76" s="9">
        <v>830</v>
      </c>
    </row>
    <row r="77" spans="1:8" x14ac:dyDescent="0.2">
      <c r="A77" s="15">
        <v>8</v>
      </c>
      <c r="B77" s="196" t="s">
        <v>17</v>
      </c>
      <c r="C77" s="197"/>
      <c r="D77" s="197"/>
      <c r="E77" s="197"/>
      <c r="F77" s="197"/>
      <c r="G77" s="198"/>
      <c r="H77" s="9">
        <v>570</v>
      </c>
    </row>
    <row r="78" spans="1:8" x14ac:dyDescent="0.2">
      <c r="A78" s="15">
        <v>9</v>
      </c>
      <c r="B78" s="196" t="s">
        <v>265</v>
      </c>
      <c r="C78" s="197"/>
      <c r="D78" s="197"/>
      <c r="E78" s="197"/>
      <c r="F78" s="197"/>
      <c r="G78" s="198"/>
      <c r="H78" s="9">
        <v>390</v>
      </c>
    </row>
    <row r="79" spans="1:8" x14ac:dyDescent="0.2">
      <c r="A79" s="15">
        <v>10</v>
      </c>
      <c r="B79" s="196" t="s">
        <v>103</v>
      </c>
      <c r="C79" s="197"/>
      <c r="D79" s="197"/>
      <c r="E79" s="197"/>
      <c r="F79" s="197"/>
      <c r="G79" s="198"/>
      <c r="H79" s="9">
        <v>360</v>
      </c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2" spans="1:8" ht="23" x14ac:dyDescent="0.25">
      <c r="A82" s="105" t="s">
        <v>621</v>
      </c>
      <c r="B82" s="105"/>
      <c r="C82" s="105"/>
      <c r="D82" s="7"/>
      <c r="E82" s="7"/>
      <c r="F82" s="7"/>
      <c r="G82" s="7"/>
      <c r="H82" s="7"/>
    </row>
    <row r="83" spans="1:8" x14ac:dyDescent="0.2">
      <c r="A83" s="7"/>
      <c r="B83" s="95" t="s">
        <v>95</v>
      </c>
      <c r="C83" s="95"/>
      <c r="D83" s="95"/>
      <c r="E83" s="95"/>
      <c r="F83" s="95"/>
      <c r="G83" s="95"/>
      <c r="H83" s="34" t="s">
        <v>41</v>
      </c>
    </row>
    <row r="84" spans="1:8" x14ac:dyDescent="0.2">
      <c r="A84" s="14">
        <v>1</v>
      </c>
      <c r="B84" s="196" t="s">
        <v>27</v>
      </c>
      <c r="C84" s="197"/>
      <c r="D84" s="197"/>
      <c r="E84" s="197"/>
      <c r="F84" s="197"/>
      <c r="G84" s="198"/>
      <c r="H84" s="8">
        <v>1490</v>
      </c>
    </row>
    <row r="85" spans="1:8" x14ac:dyDescent="0.2">
      <c r="A85" s="15">
        <v>2</v>
      </c>
      <c r="B85" s="196" t="s">
        <v>28</v>
      </c>
      <c r="C85" s="197"/>
      <c r="D85" s="197"/>
      <c r="E85" s="197"/>
      <c r="F85" s="197"/>
      <c r="G85" s="198"/>
      <c r="H85" s="9">
        <v>1090</v>
      </c>
    </row>
    <row r="86" spans="1:8" x14ac:dyDescent="0.2">
      <c r="A86" s="15">
        <v>3</v>
      </c>
      <c r="B86" s="196" t="s">
        <v>29</v>
      </c>
      <c r="C86" s="197"/>
      <c r="D86" s="197"/>
      <c r="E86" s="197"/>
      <c r="F86" s="197"/>
      <c r="G86" s="198"/>
      <c r="H86" s="9">
        <v>720</v>
      </c>
    </row>
    <row r="87" spans="1:8" x14ac:dyDescent="0.2">
      <c r="A87" s="15">
        <v>4</v>
      </c>
      <c r="B87" s="196" t="s">
        <v>49</v>
      </c>
      <c r="C87" s="197"/>
      <c r="D87" s="197"/>
      <c r="E87" s="197"/>
      <c r="F87" s="197"/>
      <c r="G87" s="198"/>
      <c r="H87" s="9">
        <v>610</v>
      </c>
    </row>
    <row r="88" spans="1:8" x14ac:dyDescent="0.2">
      <c r="A88" s="15">
        <v>5</v>
      </c>
      <c r="B88" s="196" t="s">
        <v>332</v>
      </c>
      <c r="C88" s="197"/>
      <c r="D88" s="197"/>
      <c r="E88" s="197"/>
      <c r="F88" s="197"/>
      <c r="G88" s="198"/>
      <c r="H88" s="9">
        <v>510</v>
      </c>
    </row>
    <row r="89" spans="1:8" x14ac:dyDescent="0.2">
      <c r="A89" s="15">
        <v>6</v>
      </c>
      <c r="B89" s="196" t="s">
        <v>48</v>
      </c>
      <c r="C89" s="197"/>
      <c r="D89" s="197"/>
      <c r="E89" s="197"/>
      <c r="F89" s="197"/>
      <c r="G89" s="198"/>
      <c r="H89" s="9">
        <v>380</v>
      </c>
    </row>
    <row r="90" spans="1:8" x14ac:dyDescent="0.2">
      <c r="A90" s="15">
        <v>7</v>
      </c>
      <c r="B90" s="196" t="s">
        <v>463</v>
      </c>
      <c r="C90" s="197"/>
      <c r="D90" s="197"/>
      <c r="E90" s="197"/>
      <c r="F90" s="197"/>
      <c r="G90" s="198"/>
      <c r="H90" s="9">
        <v>290</v>
      </c>
    </row>
    <row r="91" spans="1:8" x14ac:dyDescent="0.2">
      <c r="A91" s="15">
        <v>7</v>
      </c>
      <c r="B91" s="196" t="s">
        <v>454</v>
      </c>
      <c r="C91" s="197"/>
      <c r="D91" s="197"/>
      <c r="E91" s="197"/>
      <c r="F91" s="197"/>
      <c r="G91" s="198"/>
      <c r="H91" s="9">
        <v>290</v>
      </c>
    </row>
    <row r="92" spans="1:8" x14ac:dyDescent="0.2">
      <c r="A92" s="15">
        <v>9</v>
      </c>
      <c r="B92" s="196" t="s">
        <v>257</v>
      </c>
      <c r="C92" s="197"/>
      <c r="D92" s="197"/>
      <c r="E92" s="197"/>
      <c r="F92" s="197"/>
      <c r="G92" s="198"/>
      <c r="H92" s="9">
        <v>280</v>
      </c>
    </row>
    <row r="93" spans="1:8" x14ac:dyDescent="0.2">
      <c r="A93" s="15">
        <v>10</v>
      </c>
      <c r="B93" s="196" t="s">
        <v>174</v>
      </c>
      <c r="C93" s="197"/>
      <c r="D93" s="197"/>
      <c r="E93" s="197"/>
      <c r="F93" s="197"/>
      <c r="G93" s="198"/>
      <c r="H93" s="9">
        <v>280</v>
      </c>
    </row>
    <row r="98" spans="1:9" ht="23" x14ac:dyDescent="0.25">
      <c r="A98" s="105" t="s">
        <v>622</v>
      </c>
      <c r="B98" s="105"/>
      <c r="C98" s="105"/>
      <c r="D98" s="7"/>
      <c r="E98" s="7"/>
      <c r="F98" s="7"/>
      <c r="G98" s="7"/>
      <c r="H98" s="7"/>
    </row>
    <row r="99" spans="1:9" x14ac:dyDescent="0.2">
      <c r="A99" s="7"/>
      <c r="B99" s="220" t="s">
        <v>623</v>
      </c>
      <c r="C99" s="220"/>
      <c r="D99" s="220"/>
      <c r="E99" s="220"/>
      <c r="F99" s="220"/>
      <c r="G99" s="220"/>
      <c r="H99" s="221"/>
    </row>
    <row r="100" spans="1:9" x14ac:dyDescent="0.2">
      <c r="A100" s="222" t="s">
        <v>624</v>
      </c>
      <c r="B100" s="223" t="s">
        <v>25</v>
      </c>
      <c r="C100" s="223"/>
      <c r="D100" s="223"/>
      <c r="E100" s="223" t="s">
        <v>40</v>
      </c>
      <c r="F100" s="223"/>
      <c r="G100" s="223"/>
      <c r="H100" s="224" t="s">
        <v>616</v>
      </c>
    </row>
    <row r="101" spans="1:9" x14ac:dyDescent="0.2">
      <c r="A101" s="225" t="s">
        <v>625</v>
      </c>
      <c r="B101" s="385" t="s">
        <v>388</v>
      </c>
      <c r="C101" s="386"/>
      <c r="D101" s="387"/>
      <c r="E101" s="385" t="s">
        <v>24</v>
      </c>
      <c r="F101" s="386"/>
      <c r="G101" s="387"/>
      <c r="H101" s="226">
        <v>220</v>
      </c>
      <c r="I101" s="35" t="s">
        <v>654</v>
      </c>
    </row>
    <row r="102" spans="1:9" x14ac:dyDescent="0.2">
      <c r="A102" s="227" t="s">
        <v>625</v>
      </c>
      <c r="B102" s="385" t="s">
        <v>414</v>
      </c>
      <c r="C102" s="386"/>
      <c r="D102" s="387"/>
      <c r="E102" s="385" t="s">
        <v>24</v>
      </c>
      <c r="F102" s="386"/>
      <c r="G102" s="387"/>
      <c r="H102" s="226">
        <v>220</v>
      </c>
      <c r="I102" s="35" t="s">
        <v>654</v>
      </c>
    </row>
    <row r="103" spans="1:9" x14ac:dyDescent="0.2">
      <c r="A103" s="227" t="s">
        <v>626</v>
      </c>
      <c r="B103" s="388"/>
      <c r="C103" s="389"/>
      <c r="D103" s="390"/>
      <c r="E103" s="388"/>
      <c r="F103" s="389"/>
      <c r="G103" s="390"/>
      <c r="H103" s="379"/>
      <c r="I103" s="35"/>
    </row>
    <row r="104" spans="1:9" x14ac:dyDescent="0.2">
      <c r="A104" s="227" t="s">
        <v>627</v>
      </c>
      <c r="B104" s="385" t="s">
        <v>740</v>
      </c>
      <c r="C104" s="386"/>
      <c r="D104" s="387"/>
      <c r="E104" s="385" t="s">
        <v>50</v>
      </c>
      <c r="F104" s="386"/>
      <c r="G104" s="387"/>
      <c r="H104" s="226">
        <v>580</v>
      </c>
      <c r="I104" s="35" t="s">
        <v>654</v>
      </c>
    </row>
    <row r="105" spans="1:9" x14ac:dyDescent="0.2">
      <c r="A105" s="227" t="s">
        <v>628</v>
      </c>
      <c r="B105" s="385" t="s">
        <v>421</v>
      </c>
      <c r="C105" s="386"/>
      <c r="D105" s="387"/>
      <c r="E105" s="385" t="s">
        <v>741</v>
      </c>
      <c r="F105" s="386"/>
      <c r="G105" s="387"/>
      <c r="H105" s="226">
        <v>590</v>
      </c>
      <c r="I105" s="35" t="s">
        <v>654</v>
      </c>
    </row>
    <row r="106" spans="1:9" x14ac:dyDescent="0.2">
      <c r="A106" s="227" t="s">
        <v>629</v>
      </c>
      <c r="B106" s="385" t="s">
        <v>356</v>
      </c>
      <c r="C106" s="386"/>
      <c r="D106" s="387"/>
      <c r="E106" s="385" t="s">
        <v>50</v>
      </c>
      <c r="F106" s="386"/>
      <c r="G106" s="387"/>
      <c r="H106" s="226">
        <v>350</v>
      </c>
      <c r="I106" s="35" t="s">
        <v>654</v>
      </c>
    </row>
    <row r="107" spans="1:9" x14ac:dyDescent="0.2">
      <c r="A107" s="227" t="s">
        <v>630</v>
      </c>
      <c r="B107" s="394"/>
      <c r="C107" s="395"/>
      <c r="D107" s="396"/>
      <c r="E107" s="388"/>
      <c r="F107" s="389"/>
      <c r="G107" s="390"/>
      <c r="H107" s="380"/>
      <c r="I107" s="35"/>
    </row>
    <row r="108" spans="1:9" x14ac:dyDescent="0.2">
      <c r="A108" s="227" t="s">
        <v>631</v>
      </c>
      <c r="B108" s="391" t="s">
        <v>523</v>
      </c>
      <c r="C108" s="392"/>
      <c r="D108" s="393"/>
      <c r="E108" s="391" t="s">
        <v>24</v>
      </c>
      <c r="F108" s="392"/>
      <c r="G108" s="393"/>
      <c r="H108" s="9">
        <v>200</v>
      </c>
      <c r="I108" s="35" t="s">
        <v>654</v>
      </c>
    </row>
    <row r="109" spans="1:9" x14ac:dyDescent="0.2">
      <c r="A109" s="227" t="s">
        <v>632</v>
      </c>
      <c r="B109" s="391" t="s">
        <v>101</v>
      </c>
      <c r="C109" s="392"/>
      <c r="D109" s="393"/>
      <c r="E109" s="391" t="s">
        <v>103</v>
      </c>
      <c r="F109" s="392"/>
      <c r="G109" s="393"/>
      <c r="H109" s="9">
        <v>160</v>
      </c>
      <c r="I109" s="35" t="s">
        <v>654</v>
      </c>
    </row>
    <row r="110" spans="1:9" x14ac:dyDescent="0.2">
      <c r="A110" s="227" t="s">
        <v>633</v>
      </c>
      <c r="B110" s="391" t="s">
        <v>437</v>
      </c>
      <c r="C110" s="392"/>
      <c r="D110" s="393"/>
      <c r="E110" s="391" t="s">
        <v>58</v>
      </c>
      <c r="F110" s="392"/>
      <c r="G110" s="393"/>
      <c r="H110" s="9">
        <v>100</v>
      </c>
      <c r="I110" s="35" t="s">
        <v>654</v>
      </c>
    </row>
    <row r="111" spans="1:9" x14ac:dyDescent="0.2">
      <c r="A111" s="227" t="s">
        <v>634</v>
      </c>
      <c r="B111" s="391" t="s">
        <v>518</v>
      </c>
      <c r="C111" s="392"/>
      <c r="D111" s="393"/>
      <c r="E111" s="391" t="s">
        <v>349</v>
      </c>
      <c r="F111" s="392"/>
      <c r="G111" s="393"/>
      <c r="H111" s="9">
        <v>520</v>
      </c>
      <c r="I111" s="35" t="s">
        <v>654</v>
      </c>
    </row>
    <row r="112" spans="1:9" x14ac:dyDescent="0.2">
      <c r="A112" s="227" t="s">
        <v>635</v>
      </c>
      <c r="B112" s="391" t="s">
        <v>167</v>
      </c>
      <c r="C112" s="392"/>
      <c r="D112" s="393"/>
      <c r="E112" s="391" t="s">
        <v>58</v>
      </c>
      <c r="F112" s="392"/>
      <c r="G112" s="393"/>
      <c r="H112" s="9">
        <v>180</v>
      </c>
      <c r="I112" s="35" t="s">
        <v>654</v>
      </c>
    </row>
    <row r="113" spans="1:9" x14ac:dyDescent="0.2">
      <c r="A113" s="227" t="s">
        <v>636</v>
      </c>
      <c r="B113" s="391" t="s">
        <v>742</v>
      </c>
      <c r="C113" s="392"/>
      <c r="D113" s="393"/>
      <c r="E113" s="391" t="s">
        <v>50</v>
      </c>
      <c r="F113" s="392"/>
      <c r="G113" s="393"/>
      <c r="H113" s="9">
        <v>720</v>
      </c>
      <c r="I113" s="35" t="s">
        <v>654</v>
      </c>
    </row>
    <row r="114" spans="1:9" x14ac:dyDescent="0.2">
      <c r="A114" s="227" t="s">
        <v>637</v>
      </c>
      <c r="B114" s="391" t="s">
        <v>292</v>
      </c>
      <c r="C114" s="392"/>
      <c r="D114" s="393"/>
      <c r="E114" s="391" t="s">
        <v>245</v>
      </c>
      <c r="F114" s="392"/>
      <c r="G114" s="393"/>
      <c r="H114" s="9">
        <v>200</v>
      </c>
      <c r="I114" s="35" t="s">
        <v>654</v>
      </c>
    </row>
    <row r="115" spans="1:9" x14ac:dyDescent="0.2">
      <c r="A115" s="227" t="s">
        <v>638</v>
      </c>
      <c r="B115" s="391" t="s">
        <v>419</v>
      </c>
      <c r="C115" s="392"/>
      <c r="D115" s="393"/>
      <c r="E115" s="391" t="s">
        <v>17</v>
      </c>
      <c r="F115" s="392"/>
      <c r="G115" s="393"/>
      <c r="H115" s="9">
        <v>430</v>
      </c>
      <c r="I115" s="35" t="s">
        <v>654</v>
      </c>
    </row>
    <row r="116" spans="1:9" x14ac:dyDescent="0.2">
      <c r="A116" s="227" t="s">
        <v>639</v>
      </c>
      <c r="B116" s="394"/>
      <c r="C116" s="395"/>
      <c r="D116" s="396"/>
      <c r="E116" s="394"/>
      <c r="F116" s="395"/>
      <c r="G116" s="396"/>
      <c r="H116" s="380"/>
      <c r="I116" s="35"/>
    </row>
    <row r="117" spans="1:9" x14ac:dyDescent="0.2">
      <c r="A117" s="227" t="s">
        <v>640</v>
      </c>
      <c r="B117" s="391" t="s">
        <v>519</v>
      </c>
      <c r="C117" s="392"/>
      <c r="D117" s="393"/>
      <c r="E117" s="391" t="s">
        <v>50</v>
      </c>
      <c r="F117" s="392"/>
      <c r="G117" s="393"/>
      <c r="H117" s="9">
        <v>580</v>
      </c>
      <c r="I117" s="35" t="s">
        <v>654</v>
      </c>
    </row>
    <row r="118" spans="1:9" x14ac:dyDescent="0.2">
      <c r="A118" s="227" t="s">
        <v>641</v>
      </c>
      <c r="B118" s="394"/>
      <c r="C118" s="395"/>
      <c r="D118" s="396"/>
      <c r="E118" s="394"/>
      <c r="F118" s="395"/>
      <c r="G118" s="396"/>
      <c r="H118" s="380"/>
      <c r="I118" s="35"/>
    </row>
    <row r="119" spans="1:9" x14ac:dyDescent="0.2">
      <c r="A119" s="227" t="s">
        <v>642</v>
      </c>
      <c r="B119" s="391" t="s">
        <v>743</v>
      </c>
      <c r="C119" s="392"/>
      <c r="D119" s="393"/>
      <c r="E119" s="391" t="s">
        <v>238</v>
      </c>
      <c r="F119" s="392"/>
      <c r="G119" s="393"/>
      <c r="H119" s="9">
        <v>360</v>
      </c>
      <c r="I119" s="35" t="s">
        <v>654</v>
      </c>
    </row>
    <row r="120" spans="1:9" x14ac:dyDescent="0.2">
      <c r="A120" s="227" t="s">
        <v>643</v>
      </c>
      <c r="B120" s="394"/>
      <c r="C120" s="395"/>
      <c r="D120" s="396"/>
      <c r="E120" s="394"/>
      <c r="F120" s="395"/>
      <c r="G120" s="396"/>
      <c r="H120" s="380"/>
      <c r="I120" s="35"/>
    </row>
    <row r="121" spans="1:9" x14ac:dyDescent="0.2">
      <c r="A121" s="227" t="s">
        <v>644</v>
      </c>
      <c r="B121" s="391" t="s">
        <v>356</v>
      </c>
      <c r="C121" s="392"/>
      <c r="D121" s="393"/>
      <c r="E121" s="391" t="s">
        <v>50</v>
      </c>
      <c r="F121" s="392"/>
      <c r="G121" s="393"/>
      <c r="H121" s="9">
        <v>350</v>
      </c>
      <c r="I121" s="29" t="s">
        <v>653</v>
      </c>
    </row>
    <row r="122" spans="1:9" x14ac:dyDescent="0.2">
      <c r="A122" s="227" t="s">
        <v>645</v>
      </c>
      <c r="B122" s="391" t="s">
        <v>109</v>
      </c>
      <c r="C122" s="392"/>
      <c r="D122" s="393"/>
      <c r="E122" s="391" t="s">
        <v>103</v>
      </c>
      <c r="F122" s="392"/>
      <c r="G122" s="393"/>
      <c r="H122" s="9">
        <v>20</v>
      </c>
      <c r="I122" s="29" t="s">
        <v>651</v>
      </c>
    </row>
    <row r="123" spans="1:9" x14ac:dyDescent="0.2">
      <c r="A123" s="227" t="s">
        <v>645</v>
      </c>
      <c r="B123" s="391" t="s">
        <v>362</v>
      </c>
      <c r="C123" s="392"/>
      <c r="D123" s="393"/>
      <c r="E123" s="391" t="s">
        <v>43</v>
      </c>
      <c r="F123" s="392"/>
      <c r="G123" s="393"/>
      <c r="H123" s="9">
        <v>20</v>
      </c>
      <c r="I123" s="29" t="s">
        <v>651</v>
      </c>
    </row>
    <row r="124" spans="1:9" x14ac:dyDescent="0.2">
      <c r="A124" s="227" t="s">
        <v>646</v>
      </c>
      <c r="B124" s="391" t="s">
        <v>520</v>
      </c>
      <c r="C124" s="392"/>
      <c r="D124" s="393"/>
      <c r="E124" s="391" t="s">
        <v>245</v>
      </c>
      <c r="F124" s="392"/>
      <c r="G124" s="393"/>
      <c r="H124" s="9">
        <v>100</v>
      </c>
      <c r="I124" s="29" t="s">
        <v>650</v>
      </c>
    </row>
    <row r="125" spans="1:9" x14ac:dyDescent="0.2">
      <c r="A125" s="227" t="s">
        <v>647</v>
      </c>
      <c r="B125" s="391" t="s">
        <v>744</v>
      </c>
      <c r="C125" s="392"/>
      <c r="D125" s="393"/>
      <c r="E125" s="391" t="s">
        <v>245</v>
      </c>
      <c r="F125" s="392"/>
      <c r="G125" s="393"/>
      <c r="H125" s="9">
        <v>40</v>
      </c>
      <c r="I125" s="29" t="s">
        <v>652</v>
      </c>
    </row>
  </sheetData>
  <mergeCells count="175">
    <mergeCell ref="B102:D102"/>
    <mergeCell ref="E102:G102"/>
    <mergeCell ref="B123:D123"/>
    <mergeCell ref="E123:G123"/>
    <mergeCell ref="B48:D48"/>
    <mergeCell ref="E48:G48"/>
    <mergeCell ref="B121:D121"/>
    <mergeCell ref="E121:G121"/>
    <mergeCell ref="B122:D122"/>
    <mergeCell ref="E122:G122"/>
    <mergeCell ref="B124:D124"/>
    <mergeCell ref="E124:G124"/>
    <mergeCell ref="B125:D125"/>
    <mergeCell ref="E125:G12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11:D111"/>
    <mergeCell ref="E111:G111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08:D108"/>
    <mergeCell ref="E108:G108"/>
    <mergeCell ref="B109:D109"/>
    <mergeCell ref="E109:G109"/>
    <mergeCell ref="B110:D110"/>
    <mergeCell ref="E110:G110"/>
    <mergeCell ref="B103:D103"/>
    <mergeCell ref="E103:G103"/>
    <mergeCell ref="B104:D104"/>
    <mergeCell ref="E104:G104"/>
    <mergeCell ref="B105:D105"/>
    <mergeCell ref="E105:G105"/>
    <mergeCell ref="B106:D106"/>
    <mergeCell ref="E106:G106"/>
    <mergeCell ref="B107:D107"/>
    <mergeCell ref="E107:G107"/>
    <mergeCell ref="B91:G91"/>
    <mergeCell ref="B92:G92"/>
    <mergeCell ref="B93:G93"/>
    <mergeCell ref="A98:C98"/>
    <mergeCell ref="B99:G99"/>
    <mergeCell ref="B100:D100"/>
    <mergeCell ref="E100:G100"/>
    <mergeCell ref="B101:D101"/>
    <mergeCell ref="E101:G101"/>
    <mergeCell ref="A82:C82"/>
    <mergeCell ref="B83:G83"/>
    <mergeCell ref="B84:G84"/>
    <mergeCell ref="B85:G85"/>
    <mergeCell ref="B86:G86"/>
    <mergeCell ref="B87:G87"/>
    <mergeCell ref="B88:G88"/>
    <mergeCell ref="B89:G89"/>
    <mergeCell ref="B90:G90"/>
    <mergeCell ref="B79:G79"/>
    <mergeCell ref="A1:H3"/>
    <mergeCell ref="A68:C68"/>
    <mergeCell ref="A21:B21"/>
    <mergeCell ref="A37:B37"/>
    <mergeCell ref="A53:B53"/>
    <mergeCell ref="B38:D38"/>
    <mergeCell ref="B24:D24"/>
    <mergeCell ref="B23:D23"/>
    <mergeCell ref="B42:D42"/>
    <mergeCell ref="B43:D43"/>
    <mergeCell ref="B44:D44"/>
    <mergeCell ref="B45:D45"/>
    <mergeCell ref="B46:D46"/>
    <mergeCell ref="B47:D47"/>
    <mergeCell ref="B49:D49"/>
    <mergeCell ref="B69:G69"/>
    <mergeCell ref="B70:G70"/>
    <mergeCell ref="B54:D54"/>
    <mergeCell ref="E54:G54"/>
    <mergeCell ref="B55:D55"/>
    <mergeCell ref="B56:D56"/>
    <mergeCell ref="B57:D57"/>
    <mergeCell ref="E64:G64"/>
    <mergeCell ref="E62:G62"/>
    <mergeCell ref="E63:G63"/>
    <mergeCell ref="E60:G60"/>
    <mergeCell ref="E61:G61"/>
    <mergeCell ref="B39:D39"/>
    <mergeCell ref="B40:D40"/>
    <mergeCell ref="B41:D41"/>
    <mergeCell ref="E49:G49"/>
    <mergeCell ref="E47:G47"/>
    <mergeCell ref="E44:G44"/>
    <mergeCell ref="E45:G45"/>
    <mergeCell ref="E46:G46"/>
    <mergeCell ref="B58:D58"/>
    <mergeCell ref="B59:D59"/>
    <mergeCell ref="E57:G57"/>
    <mergeCell ref="E56:G56"/>
    <mergeCell ref="B28:D28"/>
    <mergeCell ref="B30:D30"/>
    <mergeCell ref="B29:D29"/>
    <mergeCell ref="B31:D31"/>
    <mergeCell ref="B32:D32"/>
    <mergeCell ref="E9:G9"/>
    <mergeCell ref="E10:G10"/>
    <mergeCell ref="E12:G12"/>
    <mergeCell ref="E11:G11"/>
    <mergeCell ref="E14:G14"/>
    <mergeCell ref="E13:G13"/>
    <mergeCell ref="E17:G17"/>
    <mergeCell ref="B10:D10"/>
    <mergeCell ref="E16:G16"/>
    <mergeCell ref="A6:B6"/>
    <mergeCell ref="B22:D22"/>
    <mergeCell ref="E22:G22"/>
    <mergeCell ref="B16:D16"/>
    <mergeCell ref="B17:D17"/>
    <mergeCell ref="E8:G8"/>
    <mergeCell ref="E41:G41"/>
    <mergeCell ref="E42:G42"/>
    <mergeCell ref="E43:G43"/>
    <mergeCell ref="E39:G39"/>
    <mergeCell ref="E40:G40"/>
    <mergeCell ref="B7:D7"/>
    <mergeCell ref="E7:G7"/>
    <mergeCell ref="B8:D8"/>
    <mergeCell ref="B9:D9"/>
    <mergeCell ref="B11:D11"/>
    <mergeCell ref="B12:D12"/>
    <mergeCell ref="B13:D13"/>
    <mergeCell ref="B14:D14"/>
    <mergeCell ref="B15:D15"/>
    <mergeCell ref="E15:G15"/>
    <mergeCell ref="E38:G38"/>
    <mergeCell ref="E30:G30"/>
    <mergeCell ref="E29:G29"/>
    <mergeCell ref="B71:G71"/>
    <mergeCell ref="B72:G72"/>
    <mergeCell ref="B73:G73"/>
    <mergeCell ref="B74:G74"/>
    <mergeCell ref="B75:G75"/>
    <mergeCell ref="B76:G76"/>
    <mergeCell ref="B77:G77"/>
    <mergeCell ref="B78:G78"/>
    <mergeCell ref="E55:G55"/>
    <mergeCell ref="E59:G59"/>
    <mergeCell ref="E58:G58"/>
    <mergeCell ref="N7:O7"/>
    <mergeCell ref="N22:O22"/>
    <mergeCell ref="B64:D64"/>
    <mergeCell ref="B61:D61"/>
    <mergeCell ref="B60:D60"/>
    <mergeCell ref="B62:D62"/>
    <mergeCell ref="B63:D63"/>
    <mergeCell ref="E31:G31"/>
    <mergeCell ref="E32:G32"/>
    <mergeCell ref="E23:G23"/>
    <mergeCell ref="E25:G25"/>
    <mergeCell ref="E24:G24"/>
    <mergeCell ref="E28:G28"/>
    <mergeCell ref="E26:G26"/>
    <mergeCell ref="E27:G27"/>
    <mergeCell ref="B25:D25"/>
    <mergeCell ref="B26:D26"/>
    <mergeCell ref="B27:D27"/>
  </mergeCells>
  <phoneticPr fontId="15" type="noConversion"/>
  <pageMargins left="0.78740157499999996" right="0.78740157499999996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68"/>
  <sheetViews>
    <sheetView zoomScale="120" zoomScaleNormal="120" workbookViewId="0">
      <pane xSplit="6" topLeftCell="W1" activePane="topRight" state="frozen"/>
      <selection pane="topRight" activeCell="BP77" sqref="BP77"/>
    </sheetView>
  </sheetViews>
  <sheetFormatPr baseColWidth="10" defaultRowHeight="16" x14ac:dyDescent="0.2"/>
  <cols>
    <col min="3" max="3" width="12.5" customWidth="1"/>
    <col min="5" max="5" width="10.1640625" customWidth="1"/>
    <col min="6" max="6" width="6.5" hidden="1" customWidth="1"/>
    <col min="9" max="9" width="4.6640625" customWidth="1"/>
    <col min="11" max="11" width="8.83203125" customWidth="1"/>
    <col min="12" max="12" width="6" customWidth="1"/>
    <col min="15" max="15" width="4.1640625" customWidth="1"/>
    <col min="18" max="18" width="4.1640625" customWidth="1"/>
    <col min="20" max="20" width="7.6640625" customWidth="1"/>
    <col min="21" max="21" width="4.33203125" customWidth="1"/>
    <col min="23" max="23" width="7.33203125" customWidth="1"/>
    <col min="24" max="24" width="4.33203125" customWidth="1"/>
    <col min="26" max="26" width="7.6640625" customWidth="1"/>
    <col min="27" max="27" width="4.33203125" style="1" customWidth="1"/>
    <col min="29" max="29" width="7.33203125" customWidth="1"/>
    <col min="30" max="30" width="5.5" customWidth="1"/>
    <col min="31" max="31" width="17" style="70" customWidth="1"/>
    <col min="32" max="32" width="4.83203125" customWidth="1"/>
    <col min="34" max="34" width="14" customWidth="1"/>
    <col min="35" max="35" width="0.1640625" customWidth="1"/>
    <col min="36" max="36" width="3.83203125" customWidth="1"/>
    <col min="37" max="37" width="20.33203125" customWidth="1"/>
    <col min="38" max="38" width="4.33203125" customWidth="1"/>
    <col min="39" max="39" width="20.6640625" customWidth="1"/>
    <col min="40" max="40" width="3.83203125" customWidth="1"/>
    <col min="41" max="41" width="23" customWidth="1"/>
    <col min="42" max="42" width="5.33203125" customWidth="1"/>
    <col min="43" max="43" width="19.83203125" customWidth="1"/>
    <col min="44" max="44" width="4.33203125" customWidth="1"/>
    <col min="45" max="45" width="25" customWidth="1"/>
    <col min="46" max="46" width="4" customWidth="1"/>
    <col min="47" max="48" width="0.1640625" customWidth="1"/>
    <col min="49" max="49" width="8.33203125" style="233" customWidth="1"/>
    <col min="51" max="51" width="16.1640625" customWidth="1"/>
    <col min="52" max="52" width="8.6640625" customWidth="1"/>
    <col min="54" max="54" width="8" customWidth="1"/>
    <col min="57" max="57" width="21.5" customWidth="1"/>
    <col min="61" max="61" width="20.5" customWidth="1"/>
    <col min="72" max="72" width="10.83203125" style="35"/>
  </cols>
  <sheetData>
    <row r="1" spans="1:58" x14ac:dyDescent="0.2">
      <c r="A1" s="155" t="s">
        <v>96</v>
      </c>
      <c r="B1" s="155"/>
      <c r="C1" s="155"/>
      <c r="D1" s="155"/>
      <c r="E1" s="155"/>
      <c r="F1" s="155"/>
    </row>
    <row r="2" spans="1:58" x14ac:dyDescent="0.2">
      <c r="A2" s="155"/>
      <c r="B2" s="155"/>
      <c r="C2" s="155"/>
      <c r="D2" s="155"/>
      <c r="E2" s="155"/>
      <c r="F2" s="155"/>
      <c r="AU2" s="70"/>
      <c r="AV2" s="70"/>
      <c r="AW2" s="332"/>
    </row>
    <row r="3" spans="1:58" ht="15" customHeight="1" x14ac:dyDescent="0.2">
      <c r="G3" s="151" t="s">
        <v>97</v>
      </c>
      <c r="H3" s="152"/>
      <c r="I3" s="38"/>
      <c r="J3" s="153" t="s">
        <v>97</v>
      </c>
      <c r="K3" s="153"/>
      <c r="L3" s="36"/>
      <c r="M3" s="149" t="s">
        <v>229</v>
      </c>
      <c r="N3" s="149"/>
      <c r="O3" s="54"/>
      <c r="P3" s="149" t="s">
        <v>229</v>
      </c>
      <c r="Q3" s="149"/>
      <c r="R3" s="54"/>
      <c r="S3" s="149" t="s">
        <v>229</v>
      </c>
      <c r="T3" s="149"/>
      <c r="U3" s="47"/>
      <c r="V3" s="129" t="s">
        <v>232</v>
      </c>
      <c r="W3" s="129"/>
      <c r="X3" s="53"/>
      <c r="Y3" s="129" t="s">
        <v>232</v>
      </c>
      <c r="Z3" s="129"/>
      <c r="AA3" s="60"/>
      <c r="AB3" s="129" t="s">
        <v>232</v>
      </c>
      <c r="AC3" s="129"/>
      <c r="AD3" s="53"/>
      <c r="AE3" s="148" t="s">
        <v>399</v>
      </c>
      <c r="AF3" s="148"/>
      <c r="AG3" s="148" t="s">
        <v>400</v>
      </c>
      <c r="AH3" s="148"/>
      <c r="AI3" s="157"/>
      <c r="AJ3" s="158"/>
      <c r="AK3" s="67" t="s">
        <v>401</v>
      </c>
      <c r="AL3" s="68"/>
      <c r="AM3" s="67" t="s">
        <v>401</v>
      </c>
      <c r="AN3" s="68"/>
      <c r="AO3" s="69" t="s">
        <v>401</v>
      </c>
      <c r="AP3" s="69"/>
      <c r="AQ3" s="75" t="s">
        <v>406</v>
      </c>
      <c r="AR3" s="75"/>
      <c r="AS3" s="76" t="s">
        <v>406</v>
      </c>
      <c r="AT3" s="76"/>
      <c r="AU3" s="123"/>
      <c r="AV3" s="124"/>
      <c r="AW3" s="125"/>
      <c r="AX3" s="163" t="s">
        <v>21</v>
      </c>
      <c r="AY3" s="164"/>
      <c r="BA3" s="338" t="s">
        <v>682</v>
      </c>
      <c r="BB3" s="339"/>
    </row>
    <row r="4" spans="1:58" ht="15" customHeight="1" x14ac:dyDescent="0.2">
      <c r="G4" s="151" t="s">
        <v>98</v>
      </c>
      <c r="H4" s="152"/>
      <c r="I4" s="38" t="s">
        <v>172</v>
      </c>
      <c r="J4" s="153" t="s">
        <v>62</v>
      </c>
      <c r="K4" s="153"/>
      <c r="L4" s="36" t="s">
        <v>172</v>
      </c>
      <c r="M4" s="149" t="s">
        <v>230</v>
      </c>
      <c r="N4" s="149"/>
      <c r="O4" s="54" t="s">
        <v>172</v>
      </c>
      <c r="P4" s="149" t="s">
        <v>231</v>
      </c>
      <c r="Q4" s="149"/>
      <c r="R4" s="54" t="s">
        <v>172</v>
      </c>
      <c r="S4" s="149" t="s">
        <v>17</v>
      </c>
      <c r="T4" s="149"/>
      <c r="U4" s="47" t="s">
        <v>172</v>
      </c>
      <c r="V4" s="129" t="s">
        <v>24</v>
      </c>
      <c r="W4" s="129"/>
      <c r="X4" s="53" t="s">
        <v>172</v>
      </c>
      <c r="Y4" s="129" t="s">
        <v>330</v>
      </c>
      <c r="Z4" s="129"/>
      <c r="AA4" s="60" t="s">
        <v>172</v>
      </c>
      <c r="AB4" s="129" t="s">
        <v>331</v>
      </c>
      <c r="AC4" s="129"/>
      <c r="AD4" s="53" t="s">
        <v>172</v>
      </c>
      <c r="AE4" s="63" t="s">
        <v>398</v>
      </c>
      <c r="AF4" s="63" t="s">
        <v>172</v>
      </c>
      <c r="AG4" s="148" t="s">
        <v>98</v>
      </c>
      <c r="AH4" s="148"/>
      <c r="AI4" s="157" t="s">
        <v>172</v>
      </c>
      <c r="AJ4" s="158"/>
      <c r="AK4" s="67" t="s">
        <v>402</v>
      </c>
      <c r="AL4" s="68" t="s">
        <v>172</v>
      </c>
      <c r="AM4" s="68" t="s">
        <v>403</v>
      </c>
      <c r="AN4" s="68"/>
      <c r="AO4" s="69" t="s">
        <v>17</v>
      </c>
      <c r="AP4" s="69" t="s">
        <v>172</v>
      </c>
      <c r="AQ4" s="75" t="s">
        <v>407</v>
      </c>
      <c r="AR4" s="75" t="s">
        <v>172</v>
      </c>
      <c r="AS4" s="76" t="s">
        <v>408</v>
      </c>
      <c r="AT4" s="76" t="s">
        <v>172</v>
      </c>
      <c r="AU4" s="123"/>
      <c r="AV4" s="124"/>
      <c r="AW4" s="125"/>
      <c r="AX4" s="163"/>
      <c r="AY4" s="164"/>
      <c r="BA4" s="339"/>
      <c r="BB4" s="339"/>
    </row>
    <row r="5" spans="1:58" x14ac:dyDescent="0.2">
      <c r="A5" s="156" t="s">
        <v>0</v>
      </c>
      <c r="B5" s="156"/>
      <c r="C5" s="156"/>
      <c r="D5" s="156" t="s">
        <v>1</v>
      </c>
      <c r="E5" s="156"/>
      <c r="F5" s="156"/>
      <c r="G5" s="144"/>
      <c r="H5" s="145"/>
      <c r="I5" s="23"/>
      <c r="J5" s="144"/>
      <c r="K5" s="145"/>
      <c r="L5" s="23"/>
      <c r="M5" s="144"/>
      <c r="N5" s="145"/>
      <c r="O5" s="23"/>
      <c r="P5" s="144"/>
      <c r="Q5" s="120"/>
      <c r="R5" s="23"/>
      <c r="S5" s="120"/>
      <c r="T5" s="120"/>
      <c r="U5" s="23"/>
      <c r="V5" s="120"/>
      <c r="W5" s="120"/>
      <c r="X5" s="23"/>
      <c r="Y5" s="120"/>
      <c r="Z5" s="120"/>
      <c r="AB5" s="120"/>
      <c r="AC5" s="120"/>
      <c r="AD5" s="23"/>
      <c r="AG5" s="120"/>
      <c r="AH5" s="120"/>
      <c r="AI5" s="120"/>
      <c r="AJ5" s="120"/>
      <c r="AK5" s="23"/>
      <c r="AL5" s="23"/>
      <c r="AU5" s="126"/>
      <c r="AV5" s="126"/>
      <c r="AW5" s="126"/>
      <c r="AX5" s="159"/>
      <c r="AY5" s="159"/>
      <c r="BA5" s="339"/>
      <c r="BB5" s="339"/>
    </row>
    <row r="6" spans="1:58" x14ac:dyDescent="0.2">
      <c r="A6" s="156"/>
      <c r="B6" s="156"/>
      <c r="C6" s="156"/>
      <c r="D6" s="156"/>
      <c r="E6" s="156"/>
      <c r="F6" s="156"/>
      <c r="G6" s="146"/>
      <c r="H6" s="147"/>
      <c r="I6" s="35"/>
      <c r="J6" s="146"/>
      <c r="K6" s="147"/>
      <c r="L6" s="35"/>
      <c r="M6" s="146"/>
      <c r="N6" s="147"/>
      <c r="O6" s="35"/>
      <c r="P6" s="146"/>
      <c r="Q6" s="130"/>
      <c r="R6" s="35"/>
      <c r="S6" s="130"/>
      <c r="T6" s="130"/>
      <c r="U6" s="35"/>
      <c r="V6" s="130"/>
      <c r="W6" s="130"/>
      <c r="X6" s="35"/>
      <c r="Y6" s="130"/>
      <c r="Z6" s="130"/>
      <c r="AB6" s="130"/>
      <c r="AC6" s="130"/>
      <c r="AD6" s="35"/>
      <c r="AG6" s="130"/>
      <c r="AH6" s="130"/>
      <c r="AI6" s="130"/>
      <c r="AJ6" s="130"/>
      <c r="AK6" s="35"/>
      <c r="AL6" s="35"/>
      <c r="AU6" s="127"/>
      <c r="AV6" s="127"/>
      <c r="AW6" s="127"/>
      <c r="AX6" s="159"/>
      <c r="AY6" s="159"/>
      <c r="BA6" s="339"/>
      <c r="BB6" s="339"/>
    </row>
    <row r="7" spans="1:58" x14ac:dyDescent="0.2">
      <c r="A7" s="150" t="s">
        <v>2</v>
      </c>
      <c r="B7" s="150"/>
      <c r="C7" s="150"/>
      <c r="G7" s="146"/>
      <c r="H7" s="147"/>
      <c r="I7" s="35"/>
      <c r="J7" s="146"/>
      <c r="K7" s="147"/>
      <c r="L7" s="35"/>
      <c r="M7" s="146"/>
      <c r="N7" s="147"/>
      <c r="O7" s="35"/>
      <c r="P7" s="146"/>
      <c r="Q7" s="130"/>
      <c r="R7" s="35"/>
      <c r="S7" s="130"/>
      <c r="T7" s="130"/>
      <c r="U7" s="35"/>
      <c r="V7" s="130"/>
      <c r="W7" s="130"/>
      <c r="X7" s="35"/>
      <c r="Y7" s="130"/>
      <c r="Z7" s="130"/>
      <c r="AB7" s="130"/>
      <c r="AC7" s="130"/>
      <c r="AD7" s="35"/>
      <c r="AG7" s="130"/>
      <c r="AH7" s="130"/>
      <c r="AI7" s="130"/>
      <c r="AJ7" s="130"/>
      <c r="AK7" s="27"/>
      <c r="AL7" s="35"/>
      <c r="AU7" s="127"/>
      <c r="AV7" s="127"/>
      <c r="AW7" s="127"/>
      <c r="AX7" s="135"/>
      <c r="AY7" s="135"/>
      <c r="BA7" s="340"/>
      <c r="BB7" s="340"/>
    </row>
    <row r="8" spans="1:58" x14ac:dyDescent="0.2">
      <c r="A8" s="114" t="s">
        <v>114</v>
      </c>
      <c r="B8" s="114"/>
      <c r="C8" s="114"/>
      <c r="D8" s="114" t="s">
        <v>115</v>
      </c>
      <c r="E8" s="114"/>
      <c r="F8" s="114"/>
      <c r="G8" s="114" t="s">
        <v>113</v>
      </c>
      <c r="H8" s="114"/>
      <c r="I8" s="22">
        <v>50</v>
      </c>
      <c r="J8" s="114" t="s">
        <v>113</v>
      </c>
      <c r="K8" s="114"/>
      <c r="L8" s="22">
        <v>50</v>
      </c>
      <c r="M8" s="128"/>
      <c r="N8" s="128"/>
      <c r="O8" s="41"/>
      <c r="P8" s="128"/>
      <c r="Q8" s="128"/>
      <c r="R8" s="41"/>
      <c r="S8" s="128"/>
      <c r="T8" s="128"/>
      <c r="U8" s="41"/>
      <c r="V8" s="128"/>
      <c r="W8" s="128"/>
      <c r="X8" s="41"/>
      <c r="Y8" s="128"/>
      <c r="Z8" s="128"/>
      <c r="AA8" s="61"/>
      <c r="AB8" s="128"/>
      <c r="AC8" s="128"/>
      <c r="AD8" s="41"/>
      <c r="AE8" s="61"/>
      <c r="AF8" s="61"/>
      <c r="AG8" s="128"/>
      <c r="AH8" s="128"/>
      <c r="AI8" s="128"/>
      <c r="AJ8" s="128"/>
      <c r="AK8" s="41"/>
      <c r="AL8" s="41"/>
      <c r="AM8" s="61"/>
      <c r="AN8" s="61"/>
      <c r="AO8" s="61"/>
      <c r="AP8" s="61"/>
      <c r="AQ8" s="61"/>
      <c r="AR8" s="61"/>
      <c r="AS8" s="61"/>
      <c r="AT8" s="61"/>
      <c r="AU8" s="114"/>
      <c r="AV8" s="114"/>
      <c r="AW8" s="114"/>
      <c r="AX8" s="118">
        <f>SUM(I8:AT8)</f>
        <v>100</v>
      </c>
      <c r="AY8" s="119"/>
      <c r="BA8" s="339">
        <v>100</v>
      </c>
      <c r="BB8" s="339"/>
      <c r="BE8" t="s">
        <v>683</v>
      </c>
      <c r="BF8">
        <v>100</v>
      </c>
    </row>
    <row r="9" spans="1:58" x14ac:dyDescent="0.2">
      <c r="A9" s="114" t="s">
        <v>71</v>
      </c>
      <c r="B9" s="114"/>
      <c r="C9" s="114"/>
      <c r="D9" s="114" t="s">
        <v>19</v>
      </c>
      <c r="E9" s="114"/>
      <c r="F9" s="114"/>
      <c r="G9" s="114" t="s">
        <v>135</v>
      </c>
      <c r="H9" s="114"/>
      <c r="I9" s="22">
        <v>40</v>
      </c>
      <c r="J9" s="114" t="s">
        <v>136</v>
      </c>
      <c r="K9" s="114"/>
      <c r="L9" s="22">
        <v>40</v>
      </c>
      <c r="M9" s="128"/>
      <c r="N9" s="128"/>
      <c r="O9" s="41"/>
      <c r="P9" s="128"/>
      <c r="Q9" s="128"/>
      <c r="R9" s="41"/>
      <c r="S9" s="128"/>
      <c r="T9" s="128"/>
      <c r="U9" s="41"/>
      <c r="V9" s="128"/>
      <c r="W9" s="128"/>
      <c r="X9" s="41"/>
      <c r="Y9" s="128"/>
      <c r="Z9" s="128"/>
      <c r="AA9" s="61"/>
      <c r="AB9" s="128"/>
      <c r="AC9" s="128"/>
      <c r="AD9" s="41"/>
      <c r="AE9" s="61"/>
      <c r="AF9" s="61"/>
      <c r="AG9" s="128"/>
      <c r="AH9" s="128"/>
      <c r="AI9" s="128"/>
      <c r="AJ9" s="128"/>
      <c r="AK9" s="41"/>
      <c r="AL9" s="41"/>
      <c r="AM9" s="61"/>
      <c r="AN9" s="61"/>
      <c r="AO9" s="61"/>
      <c r="AP9" s="61"/>
      <c r="AQ9" s="61"/>
      <c r="AR9" s="61"/>
      <c r="AS9" s="61"/>
      <c r="AT9" s="61"/>
      <c r="AU9" s="114"/>
      <c r="AV9" s="114"/>
      <c r="AW9" s="114"/>
      <c r="AX9" s="118">
        <f>SUM(I9:AT9)</f>
        <v>80</v>
      </c>
      <c r="AY9" s="119"/>
      <c r="BA9" s="339">
        <v>80</v>
      </c>
      <c r="BB9" s="339"/>
      <c r="BE9" t="s">
        <v>684</v>
      </c>
      <c r="BF9">
        <v>80</v>
      </c>
    </row>
    <row r="10" spans="1:58" ht="17" thickBot="1" x14ac:dyDescent="0.25">
      <c r="A10" s="114" t="s">
        <v>387</v>
      </c>
      <c r="B10" s="114"/>
      <c r="C10" s="114"/>
      <c r="D10" s="114" t="s">
        <v>24</v>
      </c>
      <c r="E10" s="114"/>
      <c r="F10" s="114"/>
      <c r="G10" s="128"/>
      <c r="H10" s="128"/>
      <c r="I10" s="41"/>
      <c r="J10" s="128"/>
      <c r="K10" s="128"/>
      <c r="L10" s="41"/>
      <c r="M10" s="128"/>
      <c r="N10" s="128"/>
      <c r="O10" s="41"/>
      <c r="P10" s="128"/>
      <c r="Q10" s="128"/>
      <c r="R10" s="41"/>
      <c r="S10" s="128"/>
      <c r="T10" s="128"/>
      <c r="U10" s="41"/>
      <c r="V10" s="61"/>
      <c r="W10" s="61"/>
      <c r="X10" s="61"/>
      <c r="Y10" s="114" t="s">
        <v>283</v>
      </c>
      <c r="Z10" s="114"/>
      <c r="AA10" s="22">
        <v>50</v>
      </c>
      <c r="AB10" s="114" t="s">
        <v>395</v>
      </c>
      <c r="AC10" s="114"/>
      <c r="AD10" s="22">
        <v>130</v>
      </c>
      <c r="AE10" s="61"/>
      <c r="AF10" s="61"/>
      <c r="AG10" s="128"/>
      <c r="AH10" s="128"/>
      <c r="AI10" s="128"/>
      <c r="AJ10" s="128"/>
      <c r="AK10" s="41"/>
      <c r="AL10" s="41"/>
      <c r="AM10" s="61"/>
      <c r="AN10" s="61"/>
      <c r="AO10" s="61"/>
      <c r="AP10" s="61"/>
      <c r="AQ10" s="61"/>
      <c r="AR10" s="61"/>
      <c r="AS10" s="61"/>
      <c r="AT10" s="61"/>
      <c r="AU10" s="114"/>
      <c r="AV10" s="114"/>
      <c r="AW10" s="114"/>
      <c r="AX10" s="118">
        <f>SUM(I10:AT10)</f>
        <v>180</v>
      </c>
      <c r="AY10" s="119"/>
      <c r="BA10" s="339">
        <v>180</v>
      </c>
      <c r="BB10" s="339"/>
      <c r="BE10" t="s">
        <v>685</v>
      </c>
      <c r="BF10">
        <v>190</v>
      </c>
    </row>
    <row r="11" spans="1:58" ht="17" thickTop="1" x14ac:dyDescent="0.2">
      <c r="A11" s="114" t="s">
        <v>388</v>
      </c>
      <c r="B11" s="114"/>
      <c r="C11" s="114"/>
      <c r="D11" s="114" t="s">
        <v>24</v>
      </c>
      <c r="E11" s="114"/>
      <c r="F11" s="114"/>
      <c r="G11" s="128"/>
      <c r="H11" s="128"/>
      <c r="I11" s="41"/>
      <c r="J11" s="128"/>
      <c r="K11" s="128"/>
      <c r="L11" s="41"/>
      <c r="M11" s="128"/>
      <c r="N11" s="128"/>
      <c r="O11" s="41"/>
      <c r="P11" s="128"/>
      <c r="Q11" s="128"/>
      <c r="R11" s="41"/>
      <c r="S11" s="128"/>
      <c r="T11" s="128"/>
      <c r="U11" s="41"/>
      <c r="V11" s="61"/>
      <c r="W11" s="61"/>
      <c r="X11" s="61"/>
      <c r="Y11" s="114" t="s">
        <v>389</v>
      </c>
      <c r="Z11" s="114"/>
      <c r="AA11" s="22">
        <v>40</v>
      </c>
      <c r="AB11" s="114" t="s">
        <v>285</v>
      </c>
      <c r="AC11" s="114"/>
      <c r="AD11" s="22">
        <v>40</v>
      </c>
      <c r="AE11" s="71" t="s">
        <v>416</v>
      </c>
      <c r="AF11" s="1">
        <v>100</v>
      </c>
      <c r="AG11" s="114" t="s">
        <v>285</v>
      </c>
      <c r="AH11" s="114"/>
      <c r="AI11" s="114">
        <v>40</v>
      </c>
      <c r="AJ11" s="114"/>
      <c r="AK11" s="41"/>
      <c r="AL11" s="41"/>
      <c r="AM11" s="61"/>
      <c r="AN11" s="61"/>
      <c r="AO11" s="61"/>
      <c r="AP11" s="61"/>
      <c r="AQ11" s="61"/>
      <c r="AR11" s="61"/>
      <c r="AS11" s="61"/>
      <c r="AT11" s="61"/>
      <c r="AU11" s="114"/>
      <c r="AV11" s="114"/>
      <c r="AW11" s="114"/>
      <c r="AX11" s="118">
        <f>SUM(I11:AT11)</f>
        <v>220</v>
      </c>
      <c r="AY11" s="119"/>
      <c r="BA11" s="341">
        <v>220</v>
      </c>
      <c r="BB11" s="342"/>
      <c r="BC11" t="s">
        <v>89</v>
      </c>
      <c r="BE11" t="s">
        <v>686</v>
      </c>
      <c r="BF11">
        <f>BA10+BA11+BA12+BA14</f>
        <v>690</v>
      </c>
    </row>
    <row r="12" spans="1:58" ht="17" thickBot="1" x14ac:dyDescent="0.25">
      <c r="A12" s="109" t="s">
        <v>414</v>
      </c>
      <c r="B12" s="110"/>
      <c r="C12" s="111"/>
      <c r="D12" s="109" t="s">
        <v>24</v>
      </c>
      <c r="E12" s="110"/>
      <c r="F12" s="111"/>
      <c r="G12" s="115"/>
      <c r="H12" s="116"/>
      <c r="I12" s="43"/>
      <c r="J12" s="115"/>
      <c r="K12" s="116"/>
      <c r="L12" s="43"/>
      <c r="M12" s="115"/>
      <c r="N12" s="116"/>
      <c r="O12" s="43"/>
      <c r="P12" s="115"/>
      <c r="Q12" s="116"/>
      <c r="R12" s="43"/>
      <c r="S12" s="115"/>
      <c r="T12" s="116"/>
      <c r="U12" s="43"/>
      <c r="V12" s="115"/>
      <c r="W12" s="116"/>
      <c r="X12" s="43"/>
      <c r="Y12" s="115"/>
      <c r="Z12" s="116"/>
      <c r="AA12" s="61"/>
      <c r="AB12" s="115"/>
      <c r="AC12" s="116"/>
      <c r="AD12" s="43"/>
      <c r="AE12" s="71" t="s">
        <v>415</v>
      </c>
      <c r="AF12" s="1">
        <v>120</v>
      </c>
      <c r="AG12" s="117"/>
      <c r="AH12" s="116"/>
      <c r="AI12" s="115"/>
      <c r="AJ12" s="116"/>
      <c r="AK12" s="19" t="s">
        <v>364</v>
      </c>
      <c r="AL12" s="21">
        <v>50</v>
      </c>
      <c r="AM12" s="48" t="s">
        <v>364</v>
      </c>
      <c r="AN12" s="48">
        <v>50</v>
      </c>
      <c r="AO12" s="1"/>
      <c r="AP12" s="1"/>
      <c r="AQ12" s="61"/>
      <c r="AR12" s="61"/>
      <c r="AS12" s="61"/>
      <c r="AT12" s="61"/>
      <c r="AU12" s="109"/>
      <c r="AV12" s="110"/>
      <c r="AW12" s="111"/>
      <c r="AX12" s="118">
        <f>SUM(I12:AT12)</f>
        <v>220</v>
      </c>
      <c r="AY12" s="119"/>
      <c r="BA12" s="343">
        <v>220</v>
      </c>
      <c r="BB12" s="344"/>
      <c r="BC12" t="s">
        <v>89</v>
      </c>
    </row>
    <row r="13" spans="1:58" ht="17" thickTop="1" x14ac:dyDescent="0.2">
      <c r="A13" s="109" t="s">
        <v>429</v>
      </c>
      <c r="B13" s="110"/>
      <c r="C13" s="111"/>
      <c r="D13" s="109" t="s">
        <v>422</v>
      </c>
      <c r="E13" s="110"/>
      <c r="F13" s="111"/>
      <c r="G13" s="115"/>
      <c r="H13" s="116"/>
      <c r="I13" s="43"/>
      <c r="J13" s="115"/>
      <c r="K13" s="116"/>
      <c r="L13" s="43"/>
      <c r="M13" s="115"/>
      <c r="N13" s="116"/>
      <c r="O13" s="43"/>
      <c r="P13" s="115"/>
      <c r="Q13" s="116"/>
      <c r="R13" s="43"/>
      <c r="S13" s="115"/>
      <c r="T13" s="116"/>
      <c r="U13" s="43"/>
      <c r="V13" s="115"/>
      <c r="W13" s="116"/>
      <c r="X13" s="43"/>
      <c r="Y13" s="115"/>
      <c r="Z13" s="116"/>
      <c r="AA13" s="61"/>
      <c r="AB13" s="115"/>
      <c r="AC13" s="116"/>
      <c r="AD13" s="43"/>
      <c r="AE13" s="71" t="s">
        <v>293</v>
      </c>
      <c r="AF13" s="1">
        <v>50</v>
      </c>
      <c r="AG13" s="110" t="s">
        <v>396</v>
      </c>
      <c r="AH13" s="111"/>
      <c r="AI13" s="109">
        <v>140</v>
      </c>
      <c r="AJ13" s="111"/>
      <c r="AK13" s="45"/>
      <c r="AL13" s="43"/>
      <c r="AM13" s="84"/>
      <c r="AN13" s="84"/>
      <c r="AO13" s="61"/>
      <c r="AP13" s="61"/>
      <c r="AQ13" s="61"/>
      <c r="AR13" s="61"/>
      <c r="AS13" s="61"/>
      <c r="AT13" s="61"/>
      <c r="AU13" s="109"/>
      <c r="AV13" s="110"/>
      <c r="AW13" s="111"/>
      <c r="AX13" s="118">
        <f>SUM(I13:AT13)</f>
        <v>190</v>
      </c>
      <c r="AY13" s="119"/>
      <c r="BA13" s="339">
        <v>190</v>
      </c>
      <c r="BB13" s="339"/>
    </row>
    <row r="14" spans="1:58" x14ac:dyDescent="0.2">
      <c r="A14" s="109" t="s">
        <v>430</v>
      </c>
      <c r="B14" s="110"/>
      <c r="C14" s="111"/>
      <c r="D14" s="109" t="s">
        <v>24</v>
      </c>
      <c r="E14" s="110"/>
      <c r="F14" s="111"/>
      <c r="G14" s="128"/>
      <c r="H14" s="128"/>
      <c r="I14" s="41"/>
      <c r="J14" s="128"/>
      <c r="K14" s="128"/>
      <c r="L14" s="41"/>
      <c r="M14" s="128"/>
      <c r="N14" s="128"/>
      <c r="O14" s="41"/>
      <c r="P14" s="128"/>
      <c r="Q14" s="128"/>
      <c r="R14" s="41"/>
      <c r="S14" s="128"/>
      <c r="T14" s="128"/>
      <c r="U14" s="41"/>
      <c r="V14" s="128"/>
      <c r="W14" s="128"/>
      <c r="X14" s="41"/>
      <c r="Y14" s="128"/>
      <c r="Z14" s="128"/>
      <c r="AA14" s="61"/>
      <c r="AB14" s="128"/>
      <c r="AC14" s="128"/>
      <c r="AD14" s="41"/>
      <c r="AE14" s="71" t="s">
        <v>123</v>
      </c>
      <c r="AF14" s="1">
        <v>20</v>
      </c>
      <c r="AG14" s="114" t="s">
        <v>283</v>
      </c>
      <c r="AH14" s="114"/>
      <c r="AI14" s="114">
        <v>50</v>
      </c>
      <c r="AJ14" s="114"/>
      <c r="AK14" s="41"/>
      <c r="AL14" s="41"/>
      <c r="AM14" s="61"/>
      <c r="AN14" s="61"/>
      <c r="AO14" s="61"/>
      <c r="AP14" s="61"/>
      <c r="AQ14" s="61"/>
      <c r="AR14" s="61"/>
      <c r="AS14" s="61"/>
      <c r="AT14" s="61"/>
      <c r="AU14" s="144"/>
      <c r="AV14" s="120"/>
      <c r="AW14" s="145"/>
      <c r="AX14" s="335">
        <f>SUM(I14:AT14)</f>
        <v>70</v>
      </c>
      <c r="AY14" s="335"/>
      <c r="BA14" s="339">
        <v>70</v>
      </c>
      <c r="BB14" s="339"/>
    </row>
    <row r="15" spans="1:58" ht="17" customHeight="1" x14ac:dyDescent="0.2">
      <c r="A15" s="114"/>
      <c r="B15" s="114"/>
      <c r="C15" s="114"/>
      <c r="D15" s="114"/>
      <c r="E15" s="114"/>
      <c r="F15" s="109"/>
      <c r="G15" s="262"/>
      <c r="H15" s="262"/>
      <c r="I15" s="247"/>
      <c r="J15" s="262"/>
      <c r="K15" s="262"/>
      <c r="L15" s="247"/>
      <c r="M15" s="262"/>
      <c r="N15" s="262"/>
      <c r="O15" s="247"/>
      <c r="P15" s="262"/>
      <c r="Q15" s="262"/>
      <c r="R15" s="247"/>
      <c r="S15" s="262"/>
      <c r="T15" s="262"/>
      <c r="U15" s="247"/>
      <c r="V15" s="262"/>
      <c r="W15" s="262"/>
      <c r="X15" s="247"/>
      <c r="Y15" s="262"/>
      <c r="Z15" s="262"/>
      <c r="AA15" s="233"/>
      <c r="AB15" s="262"/>
      <c r="AC15" s="262"/>
      <c r="AD15" s="247"/>
      <c r="AE15" s="332"/>
      <c r="AF15" s="233"/>
      <c r="AG15" s="262"/>
      <c r="AH15" s="262"/>
      <c r="AI15" s="262"/>
      <c r="AJ15" s="262"/>
      <c r="AK15" s="247"/>
      <c r="AL15" s="247"/>
      <c r="AM15" s="233"/>
      <c r="AN15" s="233"/>
      <c r="AO15" s="233"/>
      <c r="AP15" s="233"/>
      <c r="AQ15" s="233"/>
      <c r="AR15" s="233"/>
      <c r="AS15" s="233"/>
      <c r="AT15" s="233"/>
      <c r="AU15" s="262"/>
      <c r="AV15" s="262"/>
      <c r="AW15" s="262"/>
      <c r="AX15" s="334"/>
      <c r="AY15" s="334"/>
      <c r="AZ15" s="233"/>
      <c r="BA15" s="339"/>
      <c r="BB15" s="339"/>
    </row>
    <row r="16" spans="1:58" x14ac:dyDescent="0.2">
      <c r="A16" s="154" t="s">
        <v>53</v>
      </c>
      <c r="B16" s="154"/>
      <c r="C16" s="154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332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X16" s="334"/>
      <c r="AY16" s="334"/>
      <c r="AZ16" s="233"/>
      <c r="BA16" s="339"/>
      <c r="BB16" s="339"/>
    </row>
    <row r="17" spans="1:77" x14ac:dyDescent="0.2">
      <c r="A17" s="114"/>
      <c r="B17" s="114"/>
      <c r="C17" s="114"/>
      <c r="D17" s="114"/>
      <c r="E17" s="114"/>
      <c r="F17" s="109"/>
      <c r="G17" s="262"/>
      <c r="H17" s="262"/>
      <c r="I17" s="247"/>
      <c r="J17" s="262"/>
      <c r="K17" s="262"/>
      <c r="L17" s="247"/>
      <c r="M17" s="262"/>
      <c r="N17" s="262"/>
      <c r="O17" s="247"/>
      <c r="P17" s="262"/>
      <c r="Q17" s="262"/>
      <c r="R17" s="247"/>
      <c r="S17" s="262"/>
      <c r="T17" s="262"/>
      <c r="U17" s="247"/>
      <c r="V17" s="262"/>
      <c r="W17" s="262"/>
      <c r="X17" s="247"/>
      <c r="Y17" s="262"/>
      <c r="Z17" s="262"/>
      <c r="AA17" s="233"/>
      <c r="AB17" s="262"/>
      <c r="AC17" s="262"/>
      <c r="AD17" s="247"/>
      <c r="AE17" s="332"/>
      <c r="AF17" s="233"/>
      <c r="AG17" s="262"/>
      <c r="AH17" s="262"/>
      <c r="AI17" s="262"/>
      <c r="AJ17" s="262"/>
      <c r="AK17" s="247"/>
      <c r="AL17" s="247"/>
      <c r="AM17" s="233"/>
      <c r="AN17" s="233"/>
      <c r="AO17" s="233"/>
      <c r="AP17" s="233"/>
      <c r="AQ17" s="233"/>
      <c r="AR17" s="233"/>
      <c r="AS17" s="233"/>
      <c r="AT17" s="233"/>
      <c r="AU17" s="262"/>
      <c r="AV17" s="262"/>
      <c r="AW17" s="262"/>
      <c r="AX17" s="334"/>
      <c r="AY17" s="334"/>
      <c r="AZ17" s="233"/>
      <c r="BA17" s="339"/>
      <c r="BB17" s="339"/>
    </row>
    <row r="18" spans="1:77" x14ac:dyDescent="0.2">
      <c r="AA18" s="233"/>
      <c r="AU18" s="233"/>
      <c r="AV18" s="233"/>
      <c r="AX18" s="334"/>
      <c r="AY18" s="334"/>
      <c r="BA18" s="339"/>
      <c r="BB18" s="339"/>
    </row>
    <row r="19" spans="1:77" ht="17" thickBot="1" x14ac:dyDescent="0.25">
      <c r="A19" s="133" t="s">
        <v>3</v>
      </c>
      <c r="B19" s="133"/>
      <c r="C19" s="133"/>
      <c r="AA19" s="26"/>
      <c r="AX19" s="28"/>
      <c r="AY19" s="28"/>
      <c r="BA19" s="339"/>
      <c r="BB19" s="339"/>
    </row>
    <row r="20" spans="1:77" ht="18" thickTop="1" thickBot="1" x14ac:dyDescent="0.25">
      <c r="A20" s="114" t="s">
        <v>99</v>
      </c>
      <c r="B20" s="114"/>
      <c r="C20" s="114"/>
      <c r="D20" s="114" t="s">
        <v>50</v>
      </c>
      <c r="E20" s="114"/>
      <c r="F20" s="114"/>
      <c r="G20" s="114" t="s">
        <v>134</v>
      </c>
      <c r="H20" s="114"/>
      <c r="I20" s="22">
        <f>80+50</f>
        <v>130</v>
      </c>
      <c r="J20" s="114" t="s">
        <v>131</v>
      </c>
      <c r="K20" s="114"/>
      <c r="L20" s="22">
        <f>60+50</f>
        <v>110</v>
      </c>
      <c r="M20" s="128"/>
      <c r="N20" s="128"/>
      <c r="O20" s="41"/>
      <c r="P20" s="128"/>
      <c r="Q20" s="128"/>
      <c r="R20" s="41"/>
      <c r="S20" s="128"/>
      <c r="T20" s="128"/>
      <c r="U20" s="41"/>
      <c r="V20" s="114" t="s">
        <v>293</v>
      </c>
      <c r="W20" s="114"/>
      <c r="X20" s="22">
        <v>50</v>
      </c>
      <c r="Y20" s="114" t="s">
        <v>357</v>
      </c>
      <c r="Z20" s="114"/>
      <c r="AA20" s="331">
        <v>150</v>
      </c>
      <c r="AB20" s="114" t="s">
        <v>396</v>
      </c>
      <c r="AC20" s="114"/>
      <c r="AD20" s="22">
        <v>140</v>
      </c>
      <c r="AE20" s="61"/>
      <c r="AF20" s="61"/>
      <c r="AG20" s="128"/>
      <c r="AH20" s="128"/>
      <c r="AI20" s="128"/>
      <c r="AJ20" s="128"/>
      <c r="AK20" s="41"/>
      <c r="AL20" s="41"/>
      <c r="AM20" s="61"/>
      <c r="AN20" s="61"/>
      <c r="AO20" s="61"/>
      <c r="AP20" s="61"/>
      <c r="AQ20" s="61"/>
      <c r="AR20" s="61"/>
      <c r="AS20" s="61"/>
      <c r="AT20" s="61"/>
      <c r="AU20" s="114"/>
      <c r="AV20" s="114"/>
      <c r="AW20" s="114"/>
      <c r="AX20" s="345">
        <f>I20+L20+X20+AA20+AD20</f>
        <v>580</v>
      </c>
      <c r="AY20" s="346"/>
      <c r="BA20" s="347">
        <v>580</v>
      </c>
      <c r="BB20" s="348"/>
      <c r="BC20" t="s">
        <v>88</v>
      </c>
      <c r="BE20" t="s">
        <v>687</v>
      </c>
      <c r="BF20">
        <f>AX20+AX21+AX22</f>
        <v>800</v>
      </c>
    </row>
    <row r="21" spans="1:77" ht="17" thickTop="1" x14ac:dyDescent="0.2">
      <c r="A21" s="114" t="s">
        <v>112</v>
      </c>
      <c r="B21" s="114"/>
      <c r="C21" s="114"/>
      <c r="D21" s="114" t="s">
        <v>50</v>
      </c>
      <c r="E21" s="114"/>
      <c r="F21" s="114"/>
      <c r="G21" s="114" t="s">
        <v>133</v>
      </c>
      <c r="H21" s="114"/>
      <c r="I21" s="22">
        <v>40</v>
      </c>
      <c r="J21" s="114" t="s">
        <v>133</v>
      </c>
      <c r="K21" s="114"/>
      <c r="L21" s="22">
        <v>40</v>
      </c>
      <c r="M21" s="128"/>
      <c r="N21" s="128"/>
      <c r="O21" s="41"/>
      <c r="P21" s="128"/>
      <c r="Q21" s="128"/>
      <c r="R21" s="41"/>
      <c r="S21" s="128"/>
      <c r="T21" s="128"/>
      <c r="U21" s="41"/>
      <c r="V21" s="114" t="s">
        <v>286</v>
      </c>
      <c r="W21" s="114"/>
      <c r="X21" s="22">
        <v>40</v>
      </c>
      <c r="Y21" s="114" t="s">
        <v>286</v>
      </c>
      <c r="Z21" s="114"/>
      <c r="AA21" s="1">
        <v>40</v>
      </c>
      <c r="AB21" s="114" t="s">
        <v>286</v>
      </c>
      <c r="AC21" s="114"/>
      <c r="AD21" s="22">
        <v>40</v>
      </c>
      <c r="AE21" s="61"/>
      <c r="AF21" s="61"/>
      <c r="AG21" s="128"/>
      <c r="AH21" s="128"/>
      <c r="AI21" s="128"/>
      <c r="AJ21" s="128"/>
      <c r="AK21" s="41"/>
      <c r="AL21" s="41"/>
      <c r="AM21" s="61"/>
      <c r="AN21" s="61"/>
      <c r="AO21" s="61"/>
      <c r="AP21" s="61"/>
      <c r="AQ21" s="61"/>
      <c r="AR21" s="61"/>
      <c r="AS21" s="61"/>
      <c r="AT21" s="61"/>
      <c r="AU21" s="114"/>
      <c r="AV21" s="114"/>
      <c r="AW21" s="114"/>
      <c r="AX21" s="345">
        <f>SUM(I21:AT21)</f>
        <v>200</v>
      </c>
      <c r="AY21" s="346"/>
      <c r="BA21" s="339">
        <v>200</v>
      </c>
      <c r="BB21" s="339"/>
      <c r="BE21" t="s">
        <v>688</v>
      </c>
      <c r="BF21">
        <v>160</v>
      </c>
    </row>
    <row r="22" spans="1:77" x14ac:dyDescent="0.2">
      <c r="A22" s="114" t="s">
        <v>163</v>
      </c>
      <c r="B22" s="114"/>
      <c r="C22" s="114"/>
      <c r="D22" s="114" t="s">
        <v>50</v>
      </c>
      <c r="E22" s="114"/>
      <c r="F22" s="114"/>
      <c r="G22" s="128"/>
      <c r="H22" s="128"/>
      <c r="I22" s="41"/>
      <c r="J22" s="114" t="s">
        <v>123</v>
      </c>
      <c r="K22" s="114"/>
      <c r="L22" s="22">
        <v>20</v>
      </c>
      <c r="M22" s="128"/>
      <c r="N22" s="128"/>
      <c r="O22" s="41"/>
      <c r="P22" s="128"/>
      <c r="Q22" s="128"/>
      <c r="R22" s="41"/>
      <c r="S22" s="128"/>
      <c r="T22" s="128"/>
      <c r="U22" s="41"/>
      <c r="V22" s="128"/>
      <c r="W22" s="128"/>
      <c r="X22" s="41"/>
      <c r="Y22" s="128"/>
      <c r="Z22" s="128"/>
      <c r="AA22" s="61"/>
      <c r="AB22" s="128"/>
      <c r="AC22" s="128"/>
      <c r="AD22" s="41"/>
      <c r="AE22" s="61"/>
      <c r="AF22" s="61"/>
      <c r="AG22" s="128"/>
      <c r="AH22" s="128"/>
      <c r="AI22" s="128"/>
      <c r="AJ22" s="128"/>
      <c r="AK22" s="41"/>
      <c r="AL22" s="41"/>
      <c r="AM22" s="61"/>
      <c r="AN22" s="61"/>
      <c r="AO22" s="61"/>
      <c r="AP22" s="61"/>
      <c r="AQ22" s="61"/>
      <c r="AR22" s="61"/>
      <c r="AS22" s="61"/>
      <c r="AT22" s="61"/>
      <c r="AU22" s="114"/>
      <c r="AV22" s="114"/>
      <c r="AW22" s="114"/>
      <c r="AX22" s="345">
        <f>SUM(I22:AT22)</f>
        <v>20</v>
      </c>
      <c r="AY22" s="346"/>
      <c r="BA22" s="339">
        <v>20</v>
      </c>
      <c r="BB22" s="339"/>
    </row>
    <row r="23" spans="1:77" x14ac:dyDescent="0.2">
      <c r="A23" s="109" t="s">
        <v>431</v>
      </c>
      <c r="B23" s="110"/>
      <c r="C23" s="111"/>
      <c r="D23" s="109" t="s">
        <v>412</v>
      </c>
      <c r="E23" s="110"/>
      <c r="F23" s="111"/>
      <c r="G23" s="115"/>
      <c r="H23" s="116"/>
      <c r="I23" s="43"/>
      <c r="J23" s="115"/>
      <c r="K23" s="116"/>
      <c r="L23" s="43"/>
      <c r="M23" s="115"/>
      <c r="N23" s="116"/>
      <c r="O23" s="43"/>
      <c r="P23" s="115"/>
      <c r="Q23" s="116"/>
      <c r="R23" s="43"/>
      <c r="S23" s="115"/>
      <c r="T23" s="116"/>
      <c r="U23" s="43"/>
      <c r="V23" s="115"/>
      <c r="W23" s="116"/>
      <c r="X23" s="43"/>
      <c r="Y23" s="115"/>
      <c r="Z23" s="116"/>
      <c r="AA23" s="327"/>
      <c r="AB23" s="115"/>
      <c r="AC23" s="116"/>
      <c r="AD23" s="43"/>
      <c r="AE23" s="71" t="s">
        <v>283</v>
      </c>
      <c r="AF23" s="1">
        <v>50</v>
      </c>
      <c r="AG23" s="110" t="s">
        <v>448</v>
      </c>
      <c r="AH23" s="111"/>
      <c r="AI23" s="109">
        <v>110</v>
      </c>
      <c r="AJ23" s="111"/>
      <c r="AK23" s="45"/>
      <c r="AL23" s="43"/>
      <c r="AM23" s="84"/>
      <c r="AN23" s="84"/>
      <c r="AO23" s="61"/>
      <c r="AP23" s="61"/>
      <c r="AQ23" s="84"/>
      <c r="AR23" s="84"/>
      <c r="AS23" s="84"/>
      <c r="AT23" s="84"/>
      <c r="AU23" s="109"/>
      <c r="AV23" s="110"/>
      <c r="AW23" s="111"/>
      <c r="AX23" s="345">
        <f>SUM(I23:AT23)</f>
        <v>160</v>
      </c>
      <c r="AY23" s="346"/>
      <c r="BA23" s="339">
        <v>160</v>
      </c>
      <c r="BB23" s="339"/>
    </row>
    <row r="24" spans="1:77" ht="17" thickBot="1" x14ac:dyDescent="0.25">
      <c r="AA24" s="25"/>
      <c r="AK24" s="202"/>
      <c r="AL24" s="202"/>
      <c r="AM24" s="202"/>
      <c r="AN24" s="202"/>
      <c r="AO24" s="202"/>
      <c r="AP24" s="202"/>
      <c r="AQ24" s="202"/>
      <c r="AX24" s="16"/>
      <c r="AY24" s="16"/>
      <c r="BA24" s="339"/>
      <c r="BB24" s="339"/>
    </row>
    <row r="25" spans="1:77" ht="17" thickTop="1" x14ac:dyDescent="0.2">
      <c r="A25" s="141" t="s">
        <v>54</v>
      </c>
      <c r="B25" s="142"/>
      <c r="C25" s="143"/>
      <c r="AA25" s="26"/>
      <c r="AK25" s="202"/>
      <c r="AL25" s="202"/>
      <c r="AM25" s="202"/>
      <c r="AN25" s="202"/>
      <c r="AO25" s="202"/>
      <c r="AP25" s="202"/>
      <c r="AQ25" s="202"/>
      <c r="AX25" s="28"/>
      <c r="AY25" s="28"/>
      <c r="BA25" s="339"/>
      <c r="BB25" s="339"/>
      <c r="BI25" s="361"/>
      <c r="BJ25" s="362"/>
      <c r="BK25" s="362"/>
      <c r="BL25" s="362"/>
      <c r="BM25" s="362"/>
      <c r="BN25" s="362"/>
      <c r="BO25" s="362"/>
      <c r="BP25" s="362"/>
      <c r="BQ25" s="362"/>
      <c r="BR25" s="362"/>
      <c r="BS25" s="362"/>
      <c r="BT25" s="370"/>
      <c r="BU25" s="363"/>
    </row>
    <row r="26" spans="1:77" x14ac:dyDescent="0.2">
      <c r="A26" s="114" t="s">
        <v>105</v>
      </c>
      <c r="B26" s="114"/>
      <c r="C26" s="114"/>
      <c r="D26" s="114" t="s">
        <v>57</v>
      </c>
      <c r="E26" s="114"/>
      <c r="F26" s="114"/>
      <c r="G26" s="114" t="s">
        <v>224</v>
      </c>
      <c r="H26" s="114"/>
      <c r="I26" s="22">
        <f>80+50</f>
        <v>130</v>
      </c>
      <c r="J26" s="114" t="s">
        <v>225</v>
      </c>
      <c r="K26" s="114"/>
      <c r="L26" s="22">
        <f>90+50</f>
        <v>140</v>
      </c>
      <c r="M26" s="128"/>
      <c r="N26" s="128"/>
      <c r="O26" s="41"/>
      <c r="P26" s="128"/>
      <c r="Q26" s="128"/>
      <c r="R26" s="41"/>
      <c r="S26" s="128"/>
      <c r="T26" s="128"/>
      <c r="U26" s="41"/>
      <c r="V26" s="128"/>
      <c r="W26" s="128"/>
      <c r="X26" s="41"/>
      <c r="Y26" s="128"/>
      <c r="Z26" s="128"/>
      <c r="AA26" s="333"/>
      <c r="AB26" s="128"/>
      <c r="AC26" s="128"/>
      <c r="AD26" s="41"/>
      <c r="AE26" s="83"/>
      <c r="AF26" s="83"/>
      <c r="AG26" s="140"/>
      <c r="AH26" s="140"/>
      <c r="AI26" s="140"/>
      <c r="AJ26" s="140"/>
      <c r="AK26" s="41"/>
      <c r="AL26" s="41"/>
      <c r="AM26" s="61"/>
      <c r="AN26" s="61"/>
      <c r="AO26" s="61"/>
      <c r="AP26" s="61"/>
      <c r="AQ26" s="61"/>
      <c r="AR26" s="61"/>
      <c r="AS26" s="61"/>
      <c r="AT26" s="61"/>
      <c r="AU26" s="114"/>
      <c r="AV26" s="114"/>
      <c r="AW26" s="114"/>
      <c r="AX26" s="136">
        <f>SUM(I26:AT26)</f>
        <v>270</v>
      </c>
      <c r="AY26" s="137"/>
      <c r="BA26" s="339">
        <v>270</v>
      </c>
      <c r="BB26" s="339"/>
      <c r="BE26" t="s">
        <v>689</v>
      </c>
      <c r="BF26">
        <v>270</v>
      </c>
      <c r="BI26" s="364" t="s">
        <v>733</v>
      </c>
      <c r="BJ26" s="359"/>
      <c r="BK26" s="359"/>
      <c r="BL26" s="359"/>
      <c r="BM26" s="359"/>
      <c r="BN26" s="359"/>
      <c r="BO26" s="359"/>
      <c r="BP26" s="359"/>
      <c r="BQ26" s="359"/>
      <c r="BR26" s="359"/>
      <c r="BS26" s="359" t="s">
        <v>41</v>
      </c>
      <c r="BT26" s="369"/>
      <c r="BU26" s="365"/>
      <c r="BX26" s="202"/>
      <c r="BY26" s="202"/>
    </row>
    <row r="27" spans="1:77" x14ac:dyDescent="0.2">
      <c r="A27" s="114" t="s">
        <v>116</v>
      </c>
      <c r="B27" s="114"/>
      <c r="C27" s="114"/>
      <c r="D27" s="114" t="s">
        <v>43</v>
      </c>
      <c r="E27" s="114"/>
      <c r="F27" s="114"/>
      <c r="G27" s="114" t="s">
        <v>117</v>
      </c>
      <c r="H27" s="114"/>
      <c r="I27" s="22">
        <v>15</v>
      </c>
      <c r="J27" s="114" t="s">
        <v>117</v>
      </c>
      <c r="K27" s="114"/>
      <c r="L27" s="22">
        <v>15</v>
      </c>
      <c r="M27" s="128"/>
      <c r="N27" s="128"/>
      <c r="O27" s="41"/>
      <c r="P27" s="128"/>
      <c r="Q27" s="128"/>
      <c r="R27" s="41"/>
      <c r="S27" s="128"/>
      <c r="T27" s="128"/>
      <c r="U27" s="41"/>
      <c r="V27" s="128"/>
      <c r="W27" s="128"/>
      <c r="X27" s="41"/>
      <c r="Y27" s="128"/>
      <c r="Z27" s="128"/>
      <c r="AA27" s="61"/>
      <c r="AB27" s="128"/>
      <c r="AC27" s="128"/>
      <c r="AD27" s="41"/>
      <c r="AE27" s="83"/>
      <c r="AF27" s="83"/>
      <c r="AG27" s="140"/>
      <c r="AH27" s="140"/>
      <c r="AI27" s="140"/>
      <c r="AJ27" s="140"/>
      <c r="AK27" s="41"/>
      <c r="AL27" s="41"/>
      <c r="AM27" s="61"/>
      <c r="AN27" s="61"/>
      <c r="AO27" s="61"/>
      <c r="AP27" s="61"/>
      <c r="AQ27" s="61"/>
      <c r="AR27" s="61"/>
      <c r="AS27" s="61"/>
      <c r="AT27" s="61"/>
      <c r="AU27" s="114"/>
      <c r="AV27" s="114"/>
      <c r="AW27" s="114"/>
      <c r="AX27" s="136">
        <f>SUM(I27:AT27)</f>
        <v>30</v>
      </c>
      <c r="AY27" s="137"/>
      <c r="BA27" s="339">
        <v>30</v>
      </c>
      <c r="BB27" s="339"/>
      <c r="BE27" t="s">
        <v>690</v>
      </c>
      <c r="BF27">
        <v>30</v>
      </c>
      <c r="BI27" s="364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69"/>
      <c r="BU27" s="365"/>
      <c r="BX27" s="202"/>
      <c r="BY27" s="230"/>
    </row>
    <row r="28" spans="1:77" x14ac:dyDescent="0.2">
      <c r="A28" s="114" t="s">
        <v>118</v>
      </c>
      <c r="B28" s="114"/>
      <c r="C28" s="114"/>
      <c r="D28" s="114" t="s">
        <v>19</v>
      </c>
      <c r="E28" s="114"/>
      <c r="F28" s="114"/>
      <c r="G28" s="114" t="s">
        <v>136</v>
      </c>
      <c r="H28" s="114"/>
      <c r="I28" s="22">
        <v>10</v>
      </c>
      <c r="J28" s="114" t="s">
        <v>135</v>
      </c>
      <c r="K28" s="114"/>
      <c r="L28" s="22">
        <v>40</v>
      </c>
      <c r="M28" s="114" t="s">
        <v>276</v>
      </c>
      <c r="N28" s="114"/>
      <c r="O28" s="22">
        <v>15</v>
      </c>
      <c r="P28" s="114" t="s">
        <v>276</v>
      </c>
      <c r="Q28" s="114"/>
      <c r="R28" s="22">
        <v>15</v>
      </c>
      <c r="S28" s="114" t="s">
        <v>323</v>
      </c>
      <c r="T28" s="114"/>
      <c r="U28" s="22">
        <v>150</v>
      </c>
      <c r="V28" s="128"/>
      <c r="W28" s="128"/>
      <c r="X28" s="41"/>
      <c r="Y28" s="128"/>
      <c r="Z28" s="128"/>
      <c r="AA28" s="61"/>
      <c r="AB28" s="128"/>
      <c r="AC28" s="128"/>
      <c r="AD28" s="41"/>
      <c r="AE28" s="83"/>
      <c r="AF28" s="83"/>
      <c r="AG28" s="140"/>
      <c r="AH28" s="140"/>
      <c r="AI28" s="140"/>
      <c r="AJ28" s="140"/>
      <c r="AK28" s="41"/>
      <c r="AL28" s="41"/>
      <c r="AM28" s="61"/>
      <c r="AN28" s="61"/>
      <c r="AO28" s="61"/>
      <c r="AP28" s="61"/>
      <c r="AQ28" s="61"/>
      <c r="AR28" s="61"/>
      <c r="AS28" s="61"/>
      <c r="AT28" s="61"/>
      <c r="AU28" s="114"/>
      <c r="AV28" s="114"/>
      <c r="AW28" s="114"/>
      <c r="AX28" s="136">
        <f>SUM(I28:AT28)</f>
        <v>230</v>
      </c>
      <c r="AY28" s="137"/>
      <c r="BA28" s="339">
        <v>230</v>
      </c>
      <c r="BB28" s="339"/>
      <c r="BE28" t="s">
        <v>684</v>
      </c>
      <c r="BF28">
        <v>230</v>
      </c>
      <c r="BI28" s="364" t="s">
        <v>683</v>
      </c>
      <c r="BJ28" s="359">
        <v>100</v>
      </c>
      <c r="BK28" s="359"/>
      <c r="BL28" s="359"/>
      <c r="BM28" s="359"/>
      <c r="BN28" s="359"/>
      <c r="BO28" s="359"/>
      <c r="BP28" s="359"/>
      <c r="BQ28" s="359"/>
      <c r="BR28" s="359"/>
      <c r="BS28" s="359">
        <f>SUM(BJ28:BR28)</f>
        <v>100</v>
      </c>
      <c r="BT28" s="369"/>
      <c r="BU28" s="365"/>
      <c r="BX28" s="230"/>
      <c r="BY28" s="230"/>
    </row>
    <row r="29" spans="1:77" x14ac:dyDescent="0.2">
      <c r="A29" s="114" t="s">
        <v>273</v>
      </c>
      <c r="B29" s="114"/>
      <c r="C29" s="114"/>
      <c r="D29" s="114" t="s">
        <v>17</v>
      </c>
      <c r="E29" s="114"/>
      <c r="F29" s="114"/>
      <c r="G29" s="128"/>
      <c r="H29" s="128"/>
      <c r="I29" s="41"/>
      <c r="J29" s="128"/>
      <c r="K29" s="128"/>
      <c r="L29" s="41"/>
      <c r="M29" s="114" t="s">
        <v>274</v>
      </c>
      <c r="N29" s="114"/>
      <c r="O29" s="22">
        <v>15</v>
      </c>
      <c r="P29" s="114" t="s">
        <v>283</v>
      </c>
      <c r="Q29" s="114"/>
      <c r="R29" s="22">
        <v>50</v>
      </c>
      <c r="S29" s="128"/>
      <c r="T29" s="128"/>
      <c r="U29" s="41"/>
      <c r="V29" s="128"/>
      <c r="W29" s="128"/>
      <c r="X29" s="41"/>
      <c r="Y29" s="114" t="s">
        <v>251</v>
      </c>
      <c r="Z29" s="114"/>
      <c r="AA29" s="1">
        <v>130</v>
      </c>
      <c r="AB29" s="114" t="s">
        <v>251</v>
      </c>
      <c r="AC29" s="114"/>
      <c r="AD29" s="22">
        <v>130</v>
      </c>
      <c r="AE29" s="83"/>
      <c r="AF29" s="83"/>
      <c r="AG29" s="140"/>
      <c r="AH29" s="140"/>
      <c r="AI29" s="140"/>
      <c r="AJ29" s="140"/>
      <c r="AK29" s="41"/>
      <c r="AL29" s="41"/>
      <c r="AM29" s="61"/>
      <c r="AN29" s="61"/>
      <c r="AO29" s="61"/>
      <c r="AP29" s="61"/>
      <c r="AQ29" s="61"/>
      <c r="AR29" s="61"/>
      <c r="AS29" s="61"/>
      <c r="AT29" s="61"/>
      <c r="AU29" s="114"/>
      <c r="AV29" s="114"/>
      <c r="AW29" s="114"/>
      <c r="AX29" s="136">
        <f>SUM(I29:AT29)</f>
        <v>325</v>
      </c>
      <c r="AY29" s="137"/>
      <c r="BA29" s="339">
        <v>325</v>
      </c>
      <c r="BB29" s="339"/>
      <c r="BE29" t="s">
        <v>688</v>
      </c>
      <c r="BF29">
        <v>220</v>
      </c>
      <c r="BI29" s="364" t="s">
        <v>684</v>
      </c>
      <c r="BJ29" s="359">
        <v>80</v>
      </c>
      <c r="BK29" s="359">
        <v>230</v>
      </c>
      <c r="BL29" s="359">
        <v>275</v>
      </c>
      <c r="BM29" s="359"/>
      <c r="BN29" s="359"/>
      <c r="BO29" s="359"/>
      <c r="BP29" s="359"/>
      <c r="BQ29" s="359"/>
      <c r="BR29" s="359"/>
      <c r="BS29" s="359">
        <f t="shared" ref="BS29:BS60" si="0">SUM(BJ29:BR29)</f>
        <v>585</v>
      </c>
      <c r="BT29" s="369" t="s">
        <v>568</v>
      </c>
      <c r="BU29" s="365"/>
      <c r="BX29" s="230"/>
      <c r="BY29" s="230"/>
    </row>
    <row r="30" spans="1:77" x14ac:dyDescent="0.2">
      <c r="A30" s="114" t="s">
        <v>360</v>
      </c>
      <c r="B30" s="114"/>
      <c r="C30" s="114"/>
      <c r="D30" s="114" t="s">
        <v>275</v>
      </c>
      <c r="E30" s="114"/>
      <c r="F30" s="114"/>
      <c r="G30" s="128"/>
      <c r="H30" s="128"/>
      <c r="I30" s="41"/>
      <c r="J30" s="128"/>
      <c r="K30" s="128"/>
      <c r="L30" s="41"/>
      <c r="M30" s="114" t="s">
        <v>113</v>
      </c>
      <c r="N30" s="114"/>
      <c r="O30" s="22">
        <v>50</v>
      </c>
      <c r="P30" s="114" t="s">
        <v>293</v>
      </c>
      <c r="Q30" s="114"/>
      <c r="R30" s="22">
        <v>50</v>
      </c>
      <c r="S30" s="114" t="s">
        <v>286</v>
      </c>
      <c r="T30" s="114"/>
      <c r="U30" s="22">
        <v>40</v>
      </c>
      <c r="V30" s="114" t="s">
        <v>251</v>
      </c>
      <c r="W30" s="114"/>
      <c r="X30" s="22">
        <v>130</v>
      </c>
      <c r="Y30" s="114" t="s">
        <v>286</v>
      </c>
      <c r="Z30" s="114"/>
      <c r="AA30" s="1">
        <v>40</v>
      </c>
      <c r="AB30" s="114" t="s">
        <v>286</v>
      </c>
      <c r="AC30" s="114"/>
      <c r="AD30" s="22">
        <v>40</v>
      </c>
      <c r="AE30" s="83"/>
      <c r="AF30" s="83"/>
      <c r="AG30" s="140"/>
      <c r="AH30" s="140"/>
      <c r="AI30" s="140"/>
      <c r="AJ30" s="140"/>
      <c r="AK30" s="41"/>
      <c r="AL30" s="41"/>
      <c r="AM30" s="61"/>
      <c r="AN30" s="61"/>
      <c r="AO30" s="61"/>
      <c r="AP30" s="61"/>
      <c r="AQ30" s="61"/>
      <c r="AR30" s="61"/>
      <c r="AS30" s="61"/>
      <c r="AT30" s="61"/>
      <c r="AU30" s="114"/>
      <c r="AV30" s="114"/>
      <c r="AW30" s="114"/>
      <c r="AX30" s="136">
        <f>SUM(I30:AT30)</f>
        <v>350</v>
      </c>
      <c r="AY30" s="137"/>
      <c r="BA30" s="339">
        <v>350</v>
      </c>
      <c r="BB30" s="339"/>
      <c r="BE30" t="s">
        <v>685</v>
      </c>
      <c r="BF30">
        <v>590</v>
      </c>
      <c r="BI30" s="364" t="s">
        <v>696</v>
      </c>
      <c r="BJ30" s="359">
        <v>190</v>
      </c>
      <c r="BK30" s="359">
        <v>590</v>
      </c>
      <c r="BL30" s="359">
        <v>170</v>
      </c>
      <c r="BM30" s="359">
        <v>100</v>
      </c>
      <c r="BN30" s="359"/>
      <c r="BO30" s="359"/>
      <c r="BP30" s="359"/>
      <c r="BQ30" s="359"/>
      <c r="BR30" s="359"/>
      <c r="BS30" s="359">
        <f t="shared" si="0"/>
        <v>1050</v>
      </c>
      <c r="BT30" s="369" t="s">
        <v>566</v>
      </c>
      <c r="BU30" s="365"/>
      <c r="BX30" s="230"/>
      <c r="BY30" s="230"/>
    </row>
    <row r="31" spans="1:77" x14ac:dyDescent="0.2">
      <c r="A31" s="114" t="s">
        <v>390</v>
      </c>
      <c r="B31" s="114"/>
      <c r="C31" s="114"/>
      <c r="D31" s="114" t="s">
        <v>24</v>
      </c>
      <c r="E31" s="114"/>
      <c r="F31" s="114"/>
      <c r="G31" s="128"/>
      <c r="H31" s="128"/>
      <c r="I31" s="41"/>
      <c r="J31" s="128"/>
      <c r="K31" s="128"/>
      <c r="L31" s="41"/>
      <c r="M31" s="128"/>
      <c r="N31" s="128"/>
      <c r="O31" s="41"/>
      <c r="P31" s="128"/>
      <c r="Q31" s="128"/>
      <c r="R31" s="41"/>
      <c r="S31" s="128"/>
      <c r="T31" s="128"/>
      <c r="U31" s="41"/>
      <c r="V31" s="128"/>
      <c r="W31" s="128"/>
      <c r="X31" s="41"/>
      <c r="Y31" s="114" t="s">
        <v>283</v>
      </c>
      <c r="Z31" s="114"/>
      <c r="AA31" s="1">
        <v>50</v>
      </c>
      <c r="AB31" s="114" t="s">
        <v>283</v>
      </c>
      <c r="AC31" s="114"/>
      <c r="AD31" s="22">
        <v>50</v>
      </c>
      <c r="AE31" s="83"/>
      <c r="AF31" s="83"/>
      <c r="AG31" s="140"/>
      <c r="AH31" s="140"/>
      <c r="AI31" s="140"/>
      <c r="AJ31" s="140"/>
      <c r="AK31" s="41"/>
      <c r="AL31" s="41"/>
      <c r="AM31" s="61"/>
      <c r="AN31" s="61"/>
      <c r="AO31" s="61"/>
      <c r="AP31" s="61"/>
      <c r="AQ31" s="61"/>
      <c r="AR31" s="61"/>
      <c r="AS31" s="61"/>
      <c r="AT31" s="61"/>
      <c r="AU31" s="114"/>
      <c r="AV31" s="114"/>
      <c r="AW31" s="114"/>
      <c r="AX31" s="136">
        <f>SUM(I31:AT31)</f>
        <v>100</v>
      </c>
      <c r="AY31" s="137"/>
      <c r="BA31" s="339">
        <v>100</v>
      </c>
      <c r="BB31" s="339"/>
      <c r="BE31" t="s">
        <v>691</v>
      </c>
      <c r="BF31">
        <v>50</v>
      </c>
      <c r="BI31" s="364" t="s">
        <v>686</v>
      </c>
      <c r="BJ31" s="359">
        <v>690</v>
      </c>
      <c r="BK31" s="359">
        <v>445</v>
      </c>
      <c r="BL31" s="359">
        <v>1290</v>
      </c>
      <c r="BM31" s="359">
        <v>310</v>
      </c>
      <c r="BN31" s="359">
        <v>575</v>
      </c>
      <c r="BO31" s="359">
        <v>760</v>
      </c>
      <c r="BP31" s="359">
        <v>430</v>
      </c>
      <c r="BQ31" s="359">
        <v>50</v>
      </c>
      <c r="BR31" s="359"/>
      <c r="BS31" s="359">
        <f t="shared" si="0"/>
        <v>4550</v>
      </c>
      <c r="BT31" s="369" t="s">
        <v>559</v>
      </c>
      <c r="BU31" s="365"/>
      <c r="BX31" s="230"/>
      <c r="BY31" s="230"/>
    </row>
    <row r="32" spans="1:77" ht="17" thickBot="1" x14ac:dyDescent="0.25">
      <c r="A32" s="109" t="s">
        <v>417</v>
      </c>
      <c r="B32" s="110"/>
      <c r="C32" s="111"/>
      <c r="D32" s="109" t="s">
        <v>412</v>
      </c>
      <c r="E32" s="110"/>
      <c r="F32" s="111"/>
      <c r="G32" s="115"/>
      <c r="H32" s="116"/>
      <c r="I32" s="43"/>
      <c r="J32" s="115"/>
      <c r="K32" s="116"/>
      <c r="L32" s="43"/>
      <c r="M32" s="115"/>
      <c r="N32" s="116"/>
      <c r="O32" s="43"/>
      <c r="P32" s="115"/>
      <c r="Q32" s="116"/>
      <c r="R32" s="43"/>
      <c r="S32" s="115"/>
      <c r="T32" s="116"/>
      <c r="U32" s="43"/>
      <c r="V32" s="115"/>
      <c r="W32" s="116"/>
      <c r="X32" s="43"/>
      <c r="Y32" s="115"/>
      <c r="Z32" s="116"/>
      <c r="AA32" s="61"/>
      <c r="AB32" s="115"/>
      <c r="AC32" s="116"/>
      <c r="AD32" s="43"/>
      <c r="AE32" s="71" t="s">
        <v>418</v>
      </c>
      <c r="AF32" s="1">
        <v>100</v>
      </c>
      <c r="AG32" s="110" t="s">
        <v>447</v>
      </c>
      <c r="AH32" s="111"/>
      <c r="AI32" s="109">
        <v>120</v>
      </c>
      <c r="AJ32" s="111"/>
      <c r="AK32" s="45"/>
      <c r="AL32" s="43"/>
      <c r="AM32" s="84"/>
      <c r="AN32" s="84"/>
      <c r="AO32" s="61"/>
      <c r="AP32" s="61"/>
      <c r="AQ32" s="84"/>
      <c r="AR32" s="84"/>
      <c r="AS32" s="84"/>
      <c r="AT32" s="84"/>
      <c r="AU32" s="109"/>
      <c r="AV32" s="110"/>
      <c r="AW32" s="111"/>
      <c r="AX32" s="136">
        <f>SUM(I32:AT32)</f>
        <v>220</v>
      </c>
      <c r="AY32" s="137"/>
      <c r="BA32" s="339">
        <v>220</v>
      </c>
      <c r="BB32" s="339"/>
      <c r="BE32" t="s">
        <v>686</v>
      </c>
      <c r="BF32">
        <f>AX29+AX31+AX35</f>
        <v>445</v>
      </c>
      <c r="BI32" s="364" t="s">
        <v>687</v>
      </c>
      <c r="BJ32" s="359">
        <v>800</v>
      </c>
      <c r="BK32" s="359">
        <v>840</v>
      </c>
      <c r="BL32" s="359">
        <v>350</v>
      </c>
      <c r="BM32" s="359">
        <v>10</v>
      </c>
      <c r="BN32" s="359"/>
      <c r="BO32" s="359"/>
      <c r="BP32" s="359"/>
      <c r="BQ32" s="359"/>
      <c r="BR32" s="359"/>
      <c r="BS32" s="359">
        <f t="shared" si="0"/>
        <v>2000</v>
      </c>
      <c r="BT32" s="369" t="s">
        <v>565</v>
      </c>
      <c r="BU32" s="365"/>
      <c r="BX32" s="230"/>
      <c r="BY32" s="230"/>
    </row>
    <row r="33" spans="1:77" ht="18" thickTop="1" thickBot="1" x14ac:dyDescent="0.25">
      <c r="A33" s="109" t="s">
        <v>421</v>
      </c>
      <c r="B33" s="110"/>
      <c r="C33" s="111"/>
      <c r="D33" s="109" t="s">
        <v>422</v>
      </c>
      <c r="E33" s="110"/>
      <c r="F33" s="111"/>
      <c r="G33" s="115"/>
      <c r="H33" s="116"/>
      <c r="I33" s="43"/>
      <c r="J33" s="115"/>
      <c r="K33" s="116"/>
      <c r="L33" s="43"/>
      <c r="M33" s="115"/>
      <c r="N33" s="116"/>
      <c r="O33" s="43"/>
      <c r="P33" s="115"/>
      <c r="Q33" s="116"/>
      <c r="R33" s="43"/>
      <c r="S33" s="115"/>
      <c r="T33" s="116"/>
      <c r="U33" s="43"/>
      <c r="V33" s="115"/>
      <c r="W33" s="116"/>
      <c r="X33" s="43"/>
      <c r="Y33" s="115"/>
      <c r="Z33" s="116"/>
      <c r="AA33" s="61"/>
      <c r="AB33" s="115"/>
      <c r="AC33" s="116"/>
      <c r="AD33" s="43"/>
      <c r="AE33" s="71" t="s">
        <v>357</v>
      </c>
      <c r="AF33" s="1">
        <v>150</v>
      </c>
      <c r="AG33" s="110" t="s">
        <v>357</v>
      </c>
      <c r="AH33" s="111"/>
      <c r="AI33" s="109">
        <v>150</v>
      </c>
      <c r="AJ33" s="111"/>
      <c r="AK33" s="45"/>
      <c r="AL33" s="43"/>
      <c r="AM33" s="84"/>
      <c r="AN33" s="84"/>
      <c r="AO33" s="61"/>
      <c r="AP33" s="61"/>
      <c r="AQ33" s="48" t="s">
        <v>670</v>
      </c>
      <c r="AR33" s="48">
        <v>140</v>
      </c>
      <c r="AS33" s="48" t="s">
        <v>357</v>
      </c>
      <c r="AT33" s="48">
        <v>150</v>
      </c>
      <c r="AU33" s="109"/>
      <c r="AV33" s="110"/>
      <c r="AW33" s="111"/>
      <c r="AX33" s="136">
        <f>SUM(I33:AT33)</f>
        <v>590</v>
      </c>
      <c r="AY33" s="137"/>
      <c r="BA33" s="347">
        <v>590</v>
      </c>
      <c r="BB33" s="348"/>
      <c r="BC33" t="s">
        <v>87</v>
      </c>
      <c r="BE33" t="s">
        <v>692</v>
      </c>
      <c r="BF33">
        <v>340</v>
      </c>
      <c r="BI33" s="364" t="s">
        <v>688</v>
      </c>
      <c r="BJ33" s="359">
        <v>160</v>
      </c>
      <c r="BK33" s="359">
        <v>220</v>
      </c>
      <c r="BL33" s="359">
        <v>450</v>
      </c>
      <c r="BM33" s="359"/>
      <c r="BN33" s="359"/>
      <c r="BO33" s="359"/>
      <c r="BP33" s="359"/>
      <c r="BQ33" s="359"/>
      <c r="BR33" s="359"/>
      <c r="BS33" s="359">
        <f t="shared" si="0"/>
        <v>830</v>
      </c>
      <c r="BT33" s="369" t="s">
        <v>567</v>
      </c>
      <c r="BU33" s="365"/>
      <c r="BX33" s="230"/>
      <c r="BY33" s="230"/>
    </row>
    <row r="34" spans="1:77" ht="17" thickTop="1" x14ac:dyDescent="0.2">
      <c r="A34" s="109" t="s">
        <v>432</v>
      </c>
      <c r="B34" s="110"/>
      <c r="C34" s="111"/>
      <c r="D34" s="109" t="s">
        <v>17</v>
      </c>
      <c r="E34" s="110"/>
      <c r="F34" s="111"/>
      <c r="G34" s="115"/>
      <c r="H34" s="116"/>
      <c r="I34" s="43"/>
      <c r="J34" s="115"/>
      <c r="K34" s="116"/>
      <c r="L34" s="43"/>
      <c r="M34" s="115"/>
      <c r="N34" s="116"/>
      <c r="O34" s="43"/>
      <c r="P34" s="115"/>
      <c r="Q34" s="116"/>
      <c r="R34" s="43"/>
      <c r="S34" s="115"/>
      <c r="T34" s="116"/>
      <c r="U34" s="43"/>
      <c r="V34" s="115"/>
      <c r="W34" s="116"/>
      <c r="X34" s="43"/>
      <c r="Y34" s="115"/>
      <c r="Z34" s="116"/>
      <c r="AA34" s="61"/>
      <c r="AB34" s="115"/>
      <c r="AC34" s="116"/>
      <c r="AD34" s="43"/>
      <c r="AE34" s="71" t="s">
        <v>389</v>
      </c>
      <c r="AF34" s="1">
        <v>40</v>
      </c>
      <c r="AG34" s="110" t="s">
        <v>389</v>
      </c>
      <c r="AH34" s="111"/>
      <c r="AI34" s="109">
        <v>40</v>
      </c>
      <c r="AJ34" s="111"/>
      <c r="AK34" s="19" t="s">
        <v>516</v>
      </c>
      <c r="AL34" s="21">
        <v>130</v>
      </c>
      <c r="AM34" s="48" t="s">
        <v>384</v>
      </c>
      <c r="AN34" s="48">
        <v>130</v>
      </c>
      <c r="AO34" s="61"/>
      <c r="AP34" s="61"/>
      <c r="AQ34" s="84"/>
      <c r="AR34" s="84"/>
      <c r="AS34" s="84"/>
      <c r="AT34" s="84"/>
      <c r="AU34" s="109"/>
      <c r="AV34" s="110"/>
      <c r="AW34" s="111"/>
      <c r="AX34" s="136">
        <f>SUM(I34:AT34)</f>
        <v>340</v>
      </c>
      <c r="AY34" s="137"/>
      <c r="BA34" s="339">
        <v>340</v>
      </c>
      <c r="BB34" s="339"/>
      <c r="BE34" t="s">
        <v>693</v>
      </c>
      <c r="BF34">
        <v>350</v>
      </c>
      <c r="BI34" s="364" t="s">
        <v>689</v>
      </c>
      <c r="BJ34" s="359">
        <v>270</v>
      </c>
      <c r="BK34" s="359">
        <v>180</v>
      </c>
      <c r="BL34" s="359">
        <v>100</v>
      </c>
      <c r="BM34" s="359">
        <v>435</v>
      </c>
      <c r="BN34" s="359"/>
      <c r="BO34" s="359"/>
      <c r="BP34" s="359"/>
      <c r="BQ34" s="359"/>
      <c r="BR34" s="359"/>
      <c r="BS34" s="359">
        <f t="shared" si="0"/>
        <v>985</v>
      </c>
      <c r="BT34" s="369" t="s">
        <v>563</v>
      </c>
      <c r="BU34" s="365"/>
      <c r="BX34" s="230"/>
      <c r="BY34" s="230"/>
    </row>
    <row r="35" spans="1:77" x14ac:dyDescent="0.2">
      <c r="A35" s="114" t="s">
        <v>433</v>
      </c>
      <c r="B35" s="114"/>
      <c r="C35" s="114"/>
      <c r="D35" s="114" t="s">
        <v>24</v>
      </c>
      <c r="E35" s="114"/>
      <c r="F35" s="114"/>
      <c r="G35" s="128"/>
      <c r="H35" s="128"/>
      <c r="I35" s="41"/>
      <c r="J35" s="128"/>
      <c r="K35" s="128"/>
      <c r="L35" s="41"/>
      <c r="M35" s="128"/>
      <c r="N35" s="128"/>
      <c r="O35" s="41"/>
      <c r="P35" s="128"/>
      <c r="Q35" s="128"/>
      <c r="R35" s="41"/>
      <c r="S35" s="128"/>
      <c r="T35" s="128"/>
      <c r="U35" s="41"/>
      <c r="V35" s="128"/>
      <c r="W35" s="128"/>
      <c r="X35" s="41"/>
      <c r="Y35" s="128"/>
      <c r="Z35" s="128"/>
      <c r="AA35" s="61"/>
      <c r="AB35" s="128"/>
      <c r="AC35" s="128"/>
      <c r="AD35" s="41"/>
      <c r="AE35" s="71" t="s">
        <v>123</v>
      </c>
      <c r="AF35" s="1">
        <v>20</v>
      </c>
      <c r="AG35" s="128"/>
      <c r="AH35" s="128"/>
      <c r="AI35" s="128"/>
      <c r="AJ35" s="128"/>
      <c r="AK35" s="41"/>
      <c r="AL35" s="41"/>
      <c r="AM35" s="61"/>
      <c r="AN35" s="61"/>
      <c r="AO35" s="61"/>
      <c r="AP35" s="61"/>
      <c r="AQ35" s="61"/>
      <c r="AR35" s="61"/>
      <c r="AS35" s="61"/>
      <c r="AT35" s="61"/>
      <c r="AU35" s="114"/>
      <c r="AV35" s="114"/>
      <c r="AW35" s="114"/>
      <c r="AX35" s="136">
        <f>SUM(I35:AT35)</f>
        <v>20</v>
      </c>
      <c r="AY35" s="137"/>
      <c r="BA35" s="339">
        <v>20</v>
      </c>
      <c r="BB35" s="339"/>
      <c r="BI35" s="364" t="s">
        <v>694</v>
      </c>
      <c r="BJ35" s="359">
        <v>30</v>
      </c>
      <c r="BK35" s="359">
        <v>40</v>
      </c>
      <c r="BL35" s="359">
        <v>40</v>
      </c>
      <c r="BM35" s="359">
        <v>20</v>
      </c>
      <c r="BN35" s="359">
        <v>80</v>
      </c>
      <c r="BO35" s="359"/>
      <c r="BP35" s="359"/>
      <c r="BQ35" s="359"/>
      <c r="BR35" s="359"/>
      <c r="BS35" s="359">
        <f t="shared" si="0"/>
        <v>210</v>
      </c>
      <c r="BT35" s="369"/>
      <c r="BU35" s="365"/>
      <c r="BX35" s="230"/>
      <c r="BY35" s="230"/>
    </row>
    <row r="36" spans="1:77" x14ac:dyDescent="0.2">
      <c r="A36" s="109" t="s">
        <v>547</v>
      </c>
      <c r="B36" s="110"/>
      <c r="C36" s="111"/>
      <c r="D36" s="109" t="s">
        <v>544</v>
      </c>
      <c r="E36" s="110"/>
      <c r="F36" s="111"/>
      <c r="G36" s="115"/>
      <c r="H36" s="116"/>
      <c r="I36" s="43"/>
      <c r="J36" s="115"/>
      <c r="K36" s="116"/>
      <c r="L36" s="43"/>
      <c r="M36" s="115"/>
      <c r="N36" s="116"/>
      <c r="O36" s="43"/>
      <c r="P36" s="115"/>
      <c r="Q36" s="116"/>
      <c r="R36" s="43"/>
      <c r="S36" s="115"/>
      <c r="T36" s="116"/>
      <c r="U36" s="43"/>
      <c r="V36" s="115"/>
      <c r="W36" s="116"/>
      <c r="X36" s="43"/>
      <c r="Y36" s="115"/>
      <c r="Z36" s="116"/>
      <c r="AA36" s="61"/>
      <c r="AB36" s="115"/>
      <c r="AC36" s="116"/>
      <c r="AD36" s="43"/>
      <c r="AE36" s="61"/>
      <c r="AF36" s="61"/>
      <c r="AG36" s="117"/>
      <c r="AH36" s="116"/>
      <c r="AI36" s="115"/>
      <c r="AJ36" s="116"/>
      <c r="AK36" s="45"/>
      <c r="AL36" s="43"/>
      <c r="AM36" s="84"/>
      <c r="AN36" s="84"/>
      <c r="AO36" s="1" t="s">
        <v>293</v>
      </c>
      <c r="AP36" s="1">
        <v>50</v>
      </c>
      <c r="AQ36" s="84"/>
      <c r="AR36" s="84"/>
      <c r="AS36" s="84"/>
      <c r="AT36" s="84"/>
      <c r="AU36" s="109"/>
      <c r="AV36" s="110"/>
      <c r="AW36" s="111"/>
      <c r="AX36" s="136">
        <f>SUM(I36:AT36)</f>
        <v>50</v>
      </c>
      <c r="AY36" s="137"/>
      <c r="BA36" s="339">
        <v>50</v>
      </c>
      <c r="BB36" s="339"/>
      <c r="BI36" s="364" t="s">
        <v>691</v>
      </c>
      <c r="BJ36" s="359">
        <v>50</v>
      </c>
      <c r="BK36" s="359">
        <v>270</v>
      </c>
      <c r="BL36" s="359"/>
      <c r="BM36" s="359"/>
      <c r="BN36" s="359"/>
      <c r="BO36" s="359"/>
      <c r="BP36" s="359"/>
      <c r="BQ36" s="359"/>
      <c r="BR36" s="359"/>
      <c r="BS36" s="359">
        <f t="shared" si="0"/>
        <v>320</v>
      </c>
      <c r="BT36" s="369"/>
      <c r="BU36" s="365"/>
      <c r="BX36" s="230"/>
      <c r="BY36" s="230"/>
    </row>
    <row r="37" spans="1:77" x14ac:dyDescent="0.2">
      <c r="AX37" s="16"/>
      <c r="AY37" s="16"/>
      <c r="BA37" s="339"/>
      <c r="BB37" s="339"/>
      <c r="BI37" s="364" t="s">
        <v>692</v>
      </c>
      <c r="BJ37" s="359">
        <v>340</v>
      </c>
      <c r="BK37" s="359"/>
      <c r="BL37" s="359"/>
      <c r="BM37" s="359"/>
      <c r="BN37" s="359"/>
      <c r="BO37" s="359"/>
      <c r="BP37" s="359"/>
      <c r="BQ37" s="359"/>
      <c r="BR37" s="359"/>
      <c r="BS37" s="359">
        <f t="shared" si="0"/>
        <v>340</v>
      </c>
      <c r="BT37" s="369"/>
      <c r="BU37" s="365"/>
      <c r="BX37" s="230"/>
      <c r="BY37" s="230"/>
    </row>
    <row r="38" spans="1:77" x14ac:dyDescent="0.2">
      <c r="A38" s="133" t="s">
        <v>4</v>
      </c>
      <c r="B38" s="133"/>
      <c r="C38" s="133"/>
      <c r="AX38" s="28"/>
      <c r="AY38" s="28"/>
      <c r="BA38" s="339"/>
      <c r="BB38" s="339"/>
      <c r="BI38" s="364" t="s">
        <v>693</v>
      </c>
      <c r="BJ38" s="359">
        <v>350</v>
      </c>
      <c r="BK38" s="359">
        <v>100</v>
      </c>
      <c r="BL38" s="359">
        <v>905</v>
      </c>
      <c r="BM38" s="359">
        <v>190</v>
      </c>
      <c r="BN38" s="359">
        <v>10</v>
      </c>
      <c r="BO38" s="359"/>
      <c r="BP38" s="359"/>
      <c r="BQ38" s="359"/>
      <c r="BR38" s="359"/>
      <c r="BS38" s="359">
        <f t="shared" si="0"/>
        <v>1555</v>
      </c>
      <c r="BT38" s="369" t="s">
        <v>562</v>
      </c>
      <c r="BU38" s="365"/>
      <c r="BX38" s="230"/>
      <c r="BY38" s="230"/>
    </row>
    <row r="39" spans="1:77" x14ac:dyDescent="0.2">
      <c r="A39" s="109" t="s">
        <v>119</v>
      </c>
      <c r="B39" s="110"/>
      <c r="C39" s="111"/>
      <c r="D39" s="109" t="s">
        <v>17</v>
      </c>
      <c r="E39" s="110"/>
      <c r="F39" s="111"/>
      <c r="G39" s="109" t="s">
        <v>120</v>
      </c>
      <c r="H39" s="111"/>
      <c r="I39" s="21">
        <v>50</v>
      </c>
      <c r="J39" s="109" t="s">
        <v>133</v>
      </c>
      <c r="K39" s="111"/>
      <c r="L39" s="21">
        <v>40</v>
      </c>
      <c r="M39" s="109" t="s">
        <v>243</v>
      </c>
      <c r="N39" s="111"/>
      <c r="O39" s="21">
        <v>110</v>
      </c>
      <c r="P39" s="115"/>
      <c r="Q39" s="116"/>
      <c r="R39" s="43"/>
      <c r="S39" s="115"/>
      <c r="T39" s="116"/>
      <c r="U39" s="43"/>
      <c r="V39" s="115"/>
      <c r="W39" s="116"/>
      <c r="X39" s="43"/>
      <c r="Y39" s="109" t="s">
        <v>123</v>
      </c>
      <c r="Z39" s="111"/>
      <c r="AA39" s="1">
        <v>20</v>
      </c>
      <c r="AB39" s="109" t="s">
        <v>123</v>
      </c>
      <c r="AC39" s="111"/>
      <c r="AD39" s="21">
        <v>20</v>
      </c>
      <c r="AE39" s="61"/>
      <c r="AF39" s="61"/>
      <c r="AG39" s="117"/>
      <c r="AH39" s="116"/>
      <c r="AI39" s="115"/>
      <c r="AJ39" s="116"/>
      <c r="AK39" s="45"/>
      <c r="AL39" s="43"/>
      <c r="AM39" s="84"/>
      <c r="AN39" s="84"/>
      <c r="AO39" s="61"/>
      <c r="AP39" s="61"/>
      <c r="AQ39" s="84"/>
      <c r="AR39" s="84"/>
      <c r="AS39" s="84"/>
      <c r="AT39" s="84"/>
      <c r="AU39" s="109"/>
      <c r="AV39" s="110"/>
      <c r="AW39" s="111"/>
      <c r="AX39" s="136">
        <f>SUM(I39:AT39)</f>
        <v>240</v>
      </c>
      <c r="AY39" s="137"/>
      <c r="BA39" s="339">
        <v>240</v>
      </c>
      <c r="BB39" s="339"/>
      <c r="BE39" t="s">
        <v>686</v>
      </c>
      <c r="BF39">
        <f>240+340+170+20+180+80+170+90</f>
        <v>1290</v>
      </c>
      <c r="BI39" s="364" t="s">
        <v>727</v>
      </c>
      <c r="BJ39" s="359">
        <v>65</v>
      </c>
      <c r="BK39" s="359">
        <v>1490</v>
      </c>
      <c r="BL39" s="359">
        <v>30</v>
      </c>
      <c r="BM39" s="359"/>
      <c r="BN39" s="359"/>
      <c r="BO39" s="359"/>
      <c r="BP39" s="359"/>
      <c r="BQ39" s="359"/>
      <c r="BR39" s="359"/>
      <c r="BS39" s="359">
        <f t="shared" si="0"/>
        <v>1585</v>
      </c>
      <c r="BT39" s="369" t="s">
        <v>560</v>
      </c>
      <c r="BU39" s="365"/>
      <c r="BX39" s="230"/>
      <c r="BY39" s="230"/>
    </row>
    <row r="40" spans="1:77" x14ac:dyDescent="0.2">
      <c r="A40" s="109" t="s">
        <v>121</v>
      </c>
      <c r="B40" s="110"/>
      <c r="C40" s="111"/>
      <c r="D40" s="109" t="s">
        <v>50</v>
      </c>
      <c r="E40" s="110"/>
      <c r="F40" s="111"/>
      <c r="G40" s="109" t="s">
        <v>133</v>
      </c>
      <c r="H40" s="111"/>
      <c r="I40" s="21">
        <v>40</v>
      </c>
      <c r="J40" s="109" t="s">
        <v>134</v>
      </c>
      <c r="K40" s="111"/>
      <c r="L40" s="21">
        <f>80+50</f>
        <v>130</v>
      </c>
      <c r="M40" s="115"/>
      <c r="N40" s="116"/>
      <c r="O40" s="43"/>
      <c r="P40" s="115"/>
      <c r="Q40" s="116"/>
      <c r="R40" s="43"/>
      <c r="S40" s="115"/>
      <c r="T40" s="116"/>
      <c r="U40" s="43"/>
      <c r="V40" s="115"/>
      <c r="W40" s="116"/>
      <c r="X40" s="43"/>
      <c r="Y40" s="109" t="s">
        <v>286</v>
      </c>
      <c r="Z40" s="111"/>
      <c r="AA40" s="1">
        <v>40</v>
      </c>
      <c r="AB40" s="109" t="s">
        <v>286</v>
      </c>
      <c r="AC40" s="111"/>
      <c r="AD40" s="21">
        <v>40</v>
      </c>
      <c r="AE40" s="61"/>
      <c r="AF40" s="61"/>
      <c r="AG40" s="117"/>
      <c r="AH40" s="116"/>
      <c r="AI40" s="115"/>
      <c r="AJ40" s="116"/>
      <c r="AK40" s="45"/>
      <c r="AL40" s="43"/>
      <c r="AM40" s="84"/>
      <c r="AN40" s="84"/>
      <c r="AO40" s="61"/>
      <c r="AP40" s="61"/>
      <c r="AQ40" s="84"/>
      <c r="AR40" s="84"/>
      <c r="AS40" s="84"/>
      <c r="AT40" s="84"/>
      <c r="AU40" s="109"/>
      <c r="AV40" s="110"/>
      <c r="AW40" s="111"/>
      <c r="AX40" s="136">
        <f>40+40+40+130</f>
        <v>250</v>
      </c>
      <c r="AY40" s="137"/>
      <c r="BA40" s="339">
        <v>250</v>
      </c>
      <c r="BB40" s="339"/>
      <c r="BE40" t="s">
        <v>694</v>
      </c>
      <c r="BF40">
        <f>20+20</f>
        <v>40</v>
      </c>
      <c r="BI40" s="364" t="s">
        <v>699</v>
      </c>
      <c r="BJ40" s="359">
        <v>150</v>
      </c>
      <c r="BK40" s="359">
        <v>240</v>
      </c>
      <c r="BL40" s="359">
        <v>10</v>
      </c>
      <c r="BM40" s="359"/>
      <c r="BN40" s="359"/>
      <c r="BO40" s="359"/>
      <c r="BP40" s="359"/>
      <c r="BQ40" s="359"/>
      <c r="BR40" s="359"/>
      <c r="BS40" s="359">
        <f t="shared" si="0"/>
        <v>400</v>
      </c>
      <c r="BT40" s="369"/>
      <c r="BU40" s="365"/>
      <c r="BX40" s="230"/>
      <c r="BY40" s="230"/>
    </row>
    <row r="41" spans="1:77" x14ac:dyDescent="0.2">
      <c r="A41" s="109" t="s">
        <v>122</v>
      </c>
      <c r="B41" s="110"/>
      <c r="C41" s="111"/>
      <c r="D41" s="109" t="s">
        <v>17</v>
      </c>
      <c r="E41" s="110"/>
      <c r="F41" s="111"/>
      <c r="G41" s="109" t="s">
        <v>123</v>
      </c>
      <c r="H41" s="111"/>
      <c r="I41" s="21">
        <v>20</v>
      </c>
      <c r="J41" s="109" t="s">
        <v>123</v>
      </c>
      <c r="K41" s="111"/>
      <c r="L41" s="21">
        <v>20</v>
      </c>
      <c r="M41" s="109" t="s">
        <v>242</v>
      </c>
      <c r="N41" s="111"/>
      <c r="O41" s="21">
        <v>130</v>
      </c>
      <c r="P41" s="109" t="s">
        <v>306</v>
      </c>
      <c r="Q41" s="111"/>
      <c r="R41" s="21">
        <v>130</v>
      </c>
      <c r="S41" s="115"/>
      <c r="T41" s="116"/>
      <c r="U41" s="43"/>
      <c r="V41" s="115"/>
      <c r="W41" s="116"/>
      <c r="X41" s="43"/>
      <c r="Y41" s="109" t="s">
        <v>123</v>
      </c>
      <c r="Z41" s="111"/>
      <c r="AA41" s="1">
        <v>20</v>
      </c>
      <c r="AB41" s="109" t="s">
        <v>123</v>
      </c>
      <c r="AC41" s="111"/>
      <c r="AD41" s="21">
        <v>20</v>
      </c>
      <c r="AE41" s="61"/>
      <c r="AF41" s="61"/>
      <c r="AG41" s="117"/>
      <c r="AH41" s="116"/>
      <c r="AI41" s="115"/>
      <c r="AJ41" s="116"/>
      <c r="AK41" s="45"/>
      <c r="AL41" s="43"/>
      <c r="AM41" s="84"/>
      <c r="AN41" s="84"/>
      <c r="AO41" s="61"/>
      <c r="AP41" s="61"/>
      <c r="AQ41" s="84"/>
      <c r="AR41" s="84"/>
      <c r="AS41" s="84"/>
      <c r="AT41" s="84"/>
      <c r="AU41" s="109"/>
      <c r="AV41" s="110"/>
      <c r="AW41" s="111"/>
      <c r="AX41" s="136">
        <f>SUM(I41:AT41)</f>
        <v>340</v>
      </c>
      <c r="AY41" s="137"/>
      <c r="BA41" s="339">
        <v>340</v>
      </c>
      <c r="BB41" s="339"/>
      <c r="BE41" t="s">
        <v>687</v>
      </c>
      <c r="BF41">
        <f>AX40+AX44+AX48+AX49</f>
        <v>840</v>
      </c>
      <c r="BI41" s="364" t="s">
        <v>698</v>
      </c>
      <c r="BJ41" s="359">
        <v>215</v>
      </c>
      <c r="BK41" s="359"/>
      <c r="BL41" s="359"/>
      <c r="BM41" s="359"/>
      <c r="BN41" s="359"/>
      <c r="BO41" s="359"/>
      <c r="BP41" s="359"/>
      <c r="BQ41" s="359"/>
      <c r="BR41" s="359"/>
      <c r="BS41" s="359">
        <f t="shared" si="0"/>
        <v>215</v>
      </c>
      <c r="BT41" s="369"/>
      <c r="BU41" s="365"/>
      <c r="BX41" s="230"/>
      <c r="BY41" s="230"/>
    </row>
    <row r="42" spans="1:77" x14ac:dyDescent="0.2">
      <c r="A42" s="109" t="s">
        <v>124</v>
      </c>
      <c r="B42" s="110"/>
      <c r="C42" s="111"/>
      <c r="D42" s="109" t="s">
        <v>17</v>
      </c>
      <c r="E42" s="110"/>
      <c r="F42" s="111"/>
      <c r="G42" s="109" t="s">
        <v>123</v>
      </c>
      <c r="H42" s="111"/>
      <c r="I42" s="21">
        <v>20</v>
      </c>
      <c r="J42" s="115"/>
      <c r="K42" s="116"/>
      <c r="L42" s="43"/>
      <c r="M42" s="109" t="s">
        <v>123</v>
      </c>
      <c r="N42" s="111"/>
      <c r="O42" s="21">
        <v>20</v>
      </c>
      <c r="P42" s="109" t="s">
        <v>307</v>
      </c>
      <c r="Q42" s="111"/>
      <c r="R42" s="21">
        <v>110</v>
      </c>
      <c r="S42" s="115"/>
      <c r="T42" s="116"/>
      <c r="U42" s="43"/>
      <c r="V42" s="115"/>
      <c r="W42" s="116"/>
      <c r="X42" s="43"/>
      <c r="Y42" s="115"/>
      <c r="Z42" s="116"/>
      <c r="AA42" s="61"/>
      <c r="AB42" s="109" t="s">
        <v>123</v>
      </c>
      <c r="AC42" s="111"/>
      <c r="AD42" s="21">
        <v>20</v>
      </c>
      <c r="AE42" s="61"/>
      <c r="AF42" s="61"/>
      <c r="AG42" s="117"/>
      <c r="AH42" s="116"/>
      <c r="AI42" s="115"/>
      <c r="AJ42" s="116"/>
      <c r="AK42" s="45"/>
      <c r="AL42" s="43"/>
      <c r="AM42" s="84"/>
      <c r="AN42" s="84"/>
      <c r="AO42" s="61"/>
      <c r="AP42" s="61"/>
      <c r="AQ42" s="84"/>
      <c r="AR42" s="84"/>
      <c r="AS42" s="84"/>
      <c r="AT42" s="84"/>
      <c r="AU42" s="109"/>
      <c r="AV42" s="110"/>
      <c r="AW42" s="111"/>
      <c r="AX42" s="136">
        <f>SUM(I42:AT42)</f>
        <v>170</v>
      </c>
      <c r="AY42" s="137"/>
      <c r="BA42" s="339">
        <v>170</v>
      </c>
      <c r="BB42" s="339"/>
      <c r="BE42" t="s">
        <v>695</v>
      </c>
      <c r="BF42">
        <v>100</v>
      </c>
      <c r="BI42" s="364" t="s">
        <v>700</v>
      </c>
      <c r="BJ42" s="359">
        <v>240</v>
      </c>
      <c r="BK42" s="359">
        <v>20</v>
      </c>
      <c r="BL42" s="359"/>
      <c r="BM42" s="359"/>
      <c r="BN42" s="359"/>
      <c r="BO42" s="359"/>
      <c r="BP42" s="359"/>
      <c r="BQ42" s="359"/>
      <c r="BR42" s="359"/>
      <c r="BS42" s="359">
        <f t="shared" si="0"/>
        <v>260</v>
      </c>
      <c r="BT42" s="369"/>
      <c r="BU42" s="365"/>
      <c r="BX42" s="230"/>
      <c r="BY42" s="230"/>
    </row>
    <row r="43" spans="1:77" x14ac:dyDescent="0.2">
      <c r="A43" s="109" t="s">
        <v>125</v>
      </c>
      <c r="B43" s="110"/>
      <c r="C43" s="111"/>
      <c r="D43" s="109" t="s">
        <v>43</v>
      </c>
      <c r="E43" s="110"/>
      <c r="F43" s="111"/>
      <c r="G43" s="109" t="s">
        <v>123</v>
      </c>
      <c r="H43" s="111"/>
      <c r="I43" s="21">
        <v>20</v>
      </c>
      <c r="J43" s="115"/>
      <c r="K43" s="116"/>
      <c r="L43" s="43"/>
      <c r="M43" s="115"/>
      <c r="N43" s="116"/>
      <c r="O43" s="43"/>
      <c r="P43" s="115"/>
      <c r="Q43" s="116"/>
      <c r="R43" s="43"/>
      <c r="S43" s="115"/>
      <c r="T43" s="116"/>
      <c r="U43" s="43"/>
      <c r="V43" s="115"/>
      <c r="W43" s="116"/>
      <c r="X43" s="43"/>
      <c r="Y43" s="115"/>
      <c r="Z43" s="116"/>
      <c r="AA43" s="61"/>
      <c r="AB43" s="115"/>
      <c r="AC43" s="116"/>
      <c r="AD43" s="43"/>
      <c r="AE43" s="61"/>
      <c r="AF43" s="61"/>
      <c r="AG43" s="117"/>
      <c r="AH43" s="116"/>
      <c r="AI43" s="115"/>
      <c r="AJ43" s="116"/>
      <c r="AK43" s="45"/>
      <c r="AL43" s="43"/>
      <c r="AM43" s="84"/>
      <c r="AN43" s="84"/>
      <c r="AO43" s="61"/>
      <c r="AP43" s="61"/>
      <c r="AQ43" s="84"/>
      <c r="AR43" s="84"/>
      <c r="AS43" s="84"/>
      <c r="AT43" s="84"/>
      <c r="AU43" s="109"/>
      <c r="AV43" s="110"/>
      <c r="AW43" s="111"/>
      <c r="AX43" s="136">
        <f>SUM(I43:AT43)</f>
        <v>20</v>
      </c>
      <c r="AY43" s="137"/>
      <c r="BA43" s="339">
        <v>20</v>
      </c>
      <c r="BB43" s="339"/>
      <c r="BE43" t="s">
        <v>688</v>
      </c>
      <c r="BF43">
        <f>AX52+AX53+AX55</f>
        <v>450</v>
      </c>
      <c r="BI43" s="364" t="s">
        <v>728</v>
      </c>
      <c r="BJ43" s="359">
        <v>90</v>
      </c>
      <c r="BK43" s="359"/>
      <c r="BL43" s="359"/>
      <c r="BM43" s="359"/>
      <c r="BN43" s="359"/>
      <c r="BO43" s="359"/>
      <c r="BP43" s="359"/>
      <c r="BQ43" s="359"/>
      <c r="BR43" s="359"/>
      <c r="BS43" s="359">
        <f t="shared" si="0"/>
        <v>90</v>
      </c>
      <c r="BT43" s="369"/>
      <c r="BU43" s="365"/>
      <c r="BX43" s="230"/>
      <c r="BY43" s="230"/>
    </row>
    <row r="44" spans="1:77" x14ac:dyDescent="0.2">
      <c r="A44" s="109" t="s">
        <v>164</v>
      </c>
      <c r="B44" s="110"/>
      <c r="C44" s="111"/>
      <c r="D44" s="109" t="s">
        <v>50</v>
      </c>
      <c r="E44" s="110"/>
      <c r="F44" s="111"/>
      <c r="G44" s="115"/>
      <c r="H44" s="116"/>
      <c r="I44" s="43"/>
      <c r="J44" s="109" t="s">
        <v>123</v>
      </c>
      <c r="K44" s="111"/>
      <c r="L44" s="21">
        <v>20</v>
      </c>
      <c r="M44" s="115"/>
      <c r="N44" s="116"/>
      <c r="O44" s="43"/>
      <c r="P44" s="115"/>
      <c r="Q44" s="116"/>
      <c r="R44" s="43"/>
      <c r="S44" s="115"/>
      <c r="T44" s="116"/>
      <c r="U44" s="43"/>
      <c r="V44" s="115"/>
      <c r="W44" s="116"/>
      <c r="X44" s="43"/>
      <c r="Y44" s="115"/>
      <c r="Z44" s="116"/>
      <c r="AA44" s="61"/>
      <c r="AB44" s="115"/>
      <c r="AC44" s="116"/>
      <c r="AD44" s="43"/>
      <c r="AE44" s="61"/>
      <c r="AF44" s="61"/>
      <c r="AG44" s="117"/>
      <c r="AH44" s="116"/>
      <c r="AI44" s="115"/>
      <c r="AJ44" s="116"/>
      <c r="AK44" s="45"/>
      <c r="AL44" s="43"/>
      <c r="AM44" s="84"/>
      <c r="AN44" s="84"/>
      <c r="AO44" s="61"/>
      <c r="AP44" s="61"/>
      <c r="AQ44" s="84"/>
      <c r="AR44" s="84"/>
      <c r="AS44" s="84"/>
      <c r="AT44" s="84"/>
      <c r="AU44" s="109"/>
      <c r="AV44" s="110"/>
      <c r="AW44" s="111"/>
      <c r="AX44" s="136">
        <f>SUM(I44:AT44)</f>
        <v>20</v>
      </c>
      <c r="AY44" s="137"/>
      <c r="BA44" s="339">
        <v>20</v>
      </c>
      <c r="BB44" s="339"/>
      <c r="BE44" t="s">
        <v>696</v>
      </c>
      <c r="BF44">
        <f>AX54</f>
        <v>170</v>
      </c>
      <c r="BI44" s="364" t="s">
        <v>729</v>
      </c>
      <c r="BJ44" s="359">
        <v>200</v>
      </c>
      <c r="BK44" s="359">
        <v>290</v>
      </c>
      <c r="BL44" s="359"/>
      <c r="BM44" s="359"/>
      <c r="BN44" s="359"/>
      <c r="BO44" s="359"/>
      <c r="BP44" s="359"/>
      <c r="BQ44" s="359"/>
      <c r="BR44" s="359"/>
      <c r="BS44" s="359">
        <f t="shared" si="0"/>
        <v>490</v>
      </c>
      <c r="BT44" s="369"/>
      <c r="BU44" s="365"/>
      <c r="BX44" s="230"/>
      <c r="BY44" s="230"/>
    </row>
    <row r="45" spans="1:77" x14ac:dyDescent="0.2">
      <c r="A45" s="109" t="s">
        <v>165</v>
      </c>
      <c r="B45" s="110"/>
      <c r="C45" s="111"/>
      <c r="D45" s="109" t="s">
        <v>17</v>
      </c>
      <c r="E45" s="110"/>
      <c r="F45" s="111"/>
      <c r="G45" s="115"/>
      <c r="H45" s="116"/>
      <c r="I45" s="43"/>
      <c r="J45" s="109" t="s">
        <v>123</v>
      </c>
      <c r="K45" s="111"/>
      <c r="L45" s="21">
        <v>20</v>
      </c>
      <c r="M45" s="115"/>
      <c r="N45" s="116"/>
      <c r="O45" s="43"/>
      <c r="P45" s="115"/>
      <c r="Q45" s="116"/>
      <c r="R45" s="43"/>
      <c r="S45" s="115"/>
      <c r="T45" s="116"/>
      <c r="U45" s="43"/>
      <c r="V45" s="115"/>
      <c r="W45" s="116"/>
      <c r="X45" s="43"/>
      <c r="Y45" s="115"/>
      <c r="Z45" s="116"/>
      <c r="AA45" s="61"/>
      <c r="AB45" s="115"/>
      <c r="AC45" s="116"/>
      <c r="AD45" s="43"/>
      <c r="AE45" s="61"/>
      <c r="AF45" s="61"/>
      <c r="AG45" s="117"/>
      <c r="AH45" s="116"/>
      <c r="AI45" s="115"/>
      <c r="AJ45" s="116"/>
      <c r="AK45" s="45"/>
      <c r="AL45" s="43"/>
      <c r="AM45" s="84"/>
      <c r="AN45" s="84"/>
      <c r="AO45" s="61"/>
      <c r="AP45" s="61"/>
      <c r="AQ45" s="84"/>
      <c r="AR45" s="84"/>
      <c r="AS45" s="84"/>
      <c r="AT45" s="84"/>
      <c r="AU45" s="109"/>
      <c r="AV45" s="110"/>
      <c r="AW45" s="111"/>
      <c r="AX45" s="136">
        <f>SUM(I45:AT45)</f>
        <v>20</v>
      </c>
      <c r="AY45" s="137"/>
      <c r="BA45" s="339">
        <v>20</v>
      </c>
      <c r="BB45" s="339"/>
      <c r="BI45" s="364" t="s">
        <v>730</v>
      </c>
      <c r="BJ45" s="359">
        <v>330</v>
      </c>
      <c r="BK45" s="359"/>
      <c r="BL45" s="359"/>
      <c r="BM45" s="359"/>
      <c r="BN45" s="359"/>
      <c r="BO45" s="359"/>
      <c r="BP45" s="359"/>
      <c r="BQ45" s="359"/>
      <c r="BR45" s="359"/>
      <c r="BS45" s="359">
        <f t="shared" si="0"/>
        <v>330</v>
      </c>
      <c r="BT45" s="369"/>
      <c r="BU45" s="365"/>
      <c r="BX45" s="230"/>
      <c r="BY45" s="230"/>
    </row>
    <row r="46" spans="1:77" x14ac:dyDescent="0.2">
      <c r="A46" s="109" t="s">
        <v>166</v>
      </c>
      <c r="B46" s="110"/>
      <c r="C46" s="111"/>
      <c r="D46" s="109" t="s">
        <v>43</v>
      </c>
      <c r="E46" s="110"/>
      <c r="F46" s="111"/>
      <c r="G46" s="115"/>
      <c r="H46" s="116"/>
      <c r="I46" s="43"/>
      <c r="J46" s="109" t="s">
        <v>123</v>
      </c>
      <c r="K46" s="111"/>
      <c r="L46" s="21">
        <v>20</v>
      </c>
      <c r="M46" s="115"/>
      <c r="N46" s="116"/>
      <c r="O46" s="43"/>
      <c r="P46" s="115"/>
      <c r="Q46" s="116"/>
      <c r="R46" s="43"/>
      <c r="S46" s="115"/>
      <c r="T46" s="116"/>
      <c r="U46" s="43"/>
      <c r="V46" s="115"/>
      <c r="W46" s="116"/>
      <c r="X46" s="43"/>
      <c r="Y46" s="115"/>
      <c r="Z46" s="116"/>
      <c r="AA46" s="61"/>
      <c r="AB46" s="115"/>
      <c r="AC46" s="116"/>
      <c r="AD46" s="43"/>
      <c r="AE46" s="61"/>
      <c r="AF46" s="61"/>
      <c r="AG46" s="117"/>
      <c r="AH46" s="116"/>
      <c r="AI46" s="115"/>
      <c r="AJ46" s="116"/>
      <c r="AK46" s="45"/>
      <c r="AL46" s="43"/>
      <c r="AM46" s="84"/>
      <c r="AN46" s="84"/>
      <c r="AO46" s="61"/>
      <c r="AP46" s="61"/>
      <c r="AQ46" s="84"/>
      <c r="AR46" s="84"/>
      <c r="AS46" s="84"/>
      <c r="AT46" s="84"/>
      <c r="AU46" s="109"/>
      <c r="AV46" s="110"/>
      <c r="AW46" s="111"/>
      <c r="AX46" s="136">
        <f>SUM(I46:AT46)</f>
        <v>20</v>
      </c>
      <c r="AY46" s="137"/>
      <c r="BA46" s="339">
        <v>20</v>
      </c>
      <c r="BB46" s="339"/>
      <c r="BI46" s="364" t="s">
        <v>704</v>
      </c>
      <c r="BJ46" s="359">
        <v>90</v>
      </c>
      <c r="BK46" s="359"/>
      <c r="BL46" s="359"/>
      <c r="BM46" s="359"/>
      <c r="BN46" s="359"/>
      <c r="BO46" s="359"/>
      <c r="BP46" s="359"/>
      <c r="BQ46" s="359"/>
      <c r="BR46" s="359"/>
      <c r="BS46" s="359">
        <f t="shared" si="0"/>
        <v>90</v>
      </c>
      <c r="BT46" s="369"/>
      <c r="BU46" s="365"/>
      <c r="BX46" s="230"/>
      <c r="BY46" s="230"/>
    </row>
    <row r="47" spans="1:77" ht="17" thickBot="1" x14ac:dyDescent="0.25">
      <c r="A47" s="109" t="s">
        <v>277</v>
      </c>
      <c r="B47" s="110"/>
      <c r="C47" s="111"/>
      <c r="D47" s="109" t="s">
        <v>275</v>
      </c>
      <c r="E47" s="110"/>
      <c r="F47" s="111"/>
      <c r="G47" s="115"/>
      <c r="H47" s="116"/>
      <c r="I47" s="43"/>
      <c r="J47" s="115"/>
      <c r="K47" s="116"/>
      <c r="L47" s="43"/>
      <c r="M47" s="109" t="s">
        <v>278</v>
      </c>
      <c r="N47" s="111"/>
      <c r="O47" s="21">
        <v>15</v>
      </c>
      <c r="P47" s="109" t="s">
        <v>278</v>
      </c>
      <c r="Q47" s="111"/>
      <c r="R47" s="21">
        <v>15</v>
      </c>
      <c r="S47" s="109" t="s">
        <v>293</v>
      </c>
      <c r="T47" s="111"/>
      <c r="U47" s="21">
        <v>50</v>
      </c>
      <c r="V47" s="115"/>
      <c r="W47" s="116"/>
      <c r="X47" s="43"/>
      <c r="Y47" s="115"/>
      <c r="Z47" s="116"/>
      <c r="AA47" s="61"/>
      <c r="AB47" s="109" t="s">
        <v>123</v>
      </c>
      <c r="AC47" s="111"/>
      <c r="AD47" s="21">
        <v>20</v>
      </c>
      <c r="AE47" s="61"/>
      <c r="AF47" s="61"/>
      <c r="AG47" s="117"/>
      <c r="AH47" s="116"/>
      <c r="AI47" s="115"/>
      <c r="AJ47" s="116"/>
      <c r="AK47" s="45"/>
      <c r="AL47" s="43"/>
      <c r="AM47" s="84"/>
      <c r="AN47" s="84"/>
      <c r="AO47" s="61"/>
      <c r="AP47" s="61"/>
      <c r="AQ47" s="84"/>
      <c r="AR47" s="84"/>
      <c r="AS47" s="84"/>
      <c r="AT47" s="84"/>
      <c r="AU47" s="109"/>
      <c r="AV47" s="110"/>
      <c r="AW47" s="111"/>
      <c r="AX47" s="136">
        <f>SUM(I47:AT47)</f>
        <v>100</v>
      </c>
      <c r="AY47" s="137"/>
      <c r="BA47" s="339">
        <v>100</v>
      </c>
      <c r="BB47" s="339"/>
      <c r="BI47" s="364" t="s">
        <v>731</v>
      </c>
      <c r="BJ47" s="359">
        <v>120</v>
      </c>
      <c r="BK47" s="359"/>
      <c r="BL47" s="359"/>
      <c r="BM47" s="359"/>
      <c r="BN47" s="359"/>
      <c r="BO47" s="359"/>
      <c r="BP47" s="359"/>
      <c r="BQ47" s="359"/>
      <c r="BR47" s="359"/>
      <c r="BS47" s="359">
        <f t="shared" si="0"/>
        <v>120</v>
      </c>
      <c r="BT47" s="369"/>
      <c r="BU47" s="365"/>
      <c r="BX47" s="230"/>
      <c r="BY47" s="230"/>
    </row>
    <row r="48" spans="1:77" ht="18" thickTop="1" thickBot="1" x14ac:dyDescent="0.25">
      <c r="A48" s="109" t="s">
        <v>356</v>
      </c>
      <c r="B48" s="110"/>
      <c r="C48" s="111"/>
      <c r="D48" s="109" t="s">
        <v>50</v>
      </c>
      <c r="E48" s="110"/>
      <c r="F48" s="111"/>
      <c r="G48" s="115"/>
      <c r="H48" s="116"/>
      <c r="I48" s="43"/>
      <c r="J48" s="115"/>
      <c r="K48" s="116"/>
      <c r="L48" s="43"/>
      <c r="M48" s="115"/>
      <c r="N48" s="116"/>
      <c r="O48" s="43"/>
      <c r="P48" s="115"/>
      <c r="Q48" s="116"/>
      <c r="R48" s="43"/>
      <c r="S48" s="115"/>
      <c r="T48" s="116"/>
      <c r="U48" s="43"/>
      <c r="V48" s="109" t="s">
        <v>357</v>
      </c>
      <c r="W48" s="111"/>
      <c r="X48" s="21">
        <v>150</v>
      </c>
      <c r="Y48" s="109" t="s">
        <v>293</v>
      </c>
      <c r="Z48" s="111"/>
      <c r="AA48" s="1">
        <v>50</v>
      </c>
      <c r="AB48" s="109" t="s">
        <v>357</v>
      </c>
      <c r="AC48" s="111"/>
      <c r="AD48" s="21">
        <v>150</v>
      </c>
      <c r="AE48" s="61"/>
      <c r="AF48" s="61"/>
      <c r="AG48" s="117"/>
      <c r="AH48" s="116"/>
      <c r="AI48" s="115"/>
      <c r="AJ48" s="116"/>
      <c r="AK48" s="45"/>
      <c r="AL48" s="43"/>
      <c r="AM48" s="84"/>
      <c r="AN48" s="84"/>
      <c r="AO48" s="61"/>
      <c r="AP48" s="61"/>
      <c r="AQ48" s="84"/>
      <c r="AR48" s="84"/>
      <c r="AS48" s="84"/>
      <c r="AT48" s="84"/>
      <c r="AU48" s="109"/>
      <c r="AV48" s="110"/>
      <c r="AW48" s="111"/>
      <c r="AX48" s="136">
        <f>SUM(I48:AT48)</f>
        <v>350</v>
      </c>
      <c r="AY48" s="137"/>
      <c r="BA48" s="347">
        <v>350</v>
      </c>
      <c r="BB48" s="348"/>
      <c r="BC48" t="s">
        <v>86</v>
      </c>
      <c r="BI48" s="364" t="s">
        <v>708</v>
      </c>
      <c r="BJ48" s="359">
        <v>50</v>
      </c>
      <c r="BK48" s="359"/>
      <c r="BL48" s="359"/>
      <c r="BM48" s="359"/>
      <c r="BN48" s="359"/>
      <c r="BO48" s="359"/>
      <c r="BP48" s="359"/>
      <c r="BQ48" s="359"/>
      <c r="BR48" s="359"/>
      <c r="BS48" s="359">
        <f t="shared" si="0"/>
        <v>50</v>
      </c>
      <c r="BT48" s="369"/>
      <c r="BU48" s="365"/>
      <c r="BX48" s="230"/>
      <c r="BY48" s="230"/>
    </row>
    <row r="49" spans="1:77" ht="17" thickTop="1" x14ac:dyDescent="0.2">
      <c r="A49" s="109" t="s">
        <v>423</v>
      </c>
      <c r="B49" s="110"/>
      <c r="C49" s="111"/>
      <c r="D49" s="109" t="s">
        <v>50</v>
      </c>
      <c r="E49" s="110"/>
      <c r="F49" s="111"/>
      <c r="G49" s="115"/>
      <c r="H49" s="116"/>
      <c r="I49" s="43"/>
      <c r="J49" s="115"/>
      <c r="K49" s="116"/>
      <c r="L49" s="43"/>
      <c r="M49" s="115"/>
      <c r="N49" s="116"/>
      <c r="O49" s="43"/>
      <c r="P49" s="115"/>
      <c r="Q49" s="116"/>
      <c r="R49" s="43"/>
      <c r="S49" s="115"/>
      <c r="T49" s="116"/>
      <c r="U49" s="43"/>
      <c r="V49" s="109" t="s">
        <v>286</v>
      </c>
      <c r="W49" s="111"/>
      <c r="X49" s="21">
        <v>40</v>
      </c>
      <c r="Y49" s="110" t="s">
        <v>123</v>
      </c>
      <c r="Z49" s="111"/>
      <c r="AA49" s="1">
        <v>20</v>
      </c>
      <c r="AB49" s="109" t="s">
        <v>123</v>
      </c>
      <c r="AC49" s="111"/>
      <c r="AD49" s="21">
        <v>20</v>
      </c>
      <c r="AE49" s="71" t="s">
        <v>248</v>
      </c>
      <c r="AF49" s="1">
        <v>140</v>
      </c>
      <c r="AG49" s="117"/>
      <c r="AH49" s="116"/>
      <c r="AI49" s="115"/>
      <c r="AJ49" s="116"/>
      <c r="AK49" s="45"/>
      <c r="AL49" s="43"/>
      <c r="AM49" s="84"/>
      <c r="AN49" s="84"/>
      <c r="AO49" s="61"/>
      <c r="AP49" s="61"/>
      <c r="AQ49" s="84"/>
      <c r="AR49" s="84"/>
      <c r="AS49" s="84"/>
      <c r="AT49" s="84"/>
      <c r="AU49" s="109"/>
      <c r="AV49" s="110"/>
      <c r="AW49" s="111"/>
      <c r="AX49" s="136">
        <f>SUM(I49:AT49)</f>
        <v>220</v>
      </c>
      <c r="AY49" s="137"/>
      <c r="BA49" s="339">
        <v>220</v>
      </c>
      <c r="BB49" s="339"/>
      <c r="BI49" s="364" t="s">
        <v>709</v>
      </c>
      <c r="BJ49" s="359">
        <v>90</v>
      </c>
      <c r="BK49" s="359"/>
      <c r="BL49" s="359"/>
      <c r="BM49" s="359"/>
      <c r="BN49" s="359"/>
      <c r="BO49" s="359"/>
      <c r="BP49" s="359"/>
      <c r="BQ49" s="359"/>
      <c r="BR49" s="359"/>
      <c r="BS49" s="359">
        <f t="shared" si="0"/>
        <v>90</v>
      </c>
      <c r="BT49" s="369"/>
      <c r="BU49" s="365"/>
      <c r="BX49" s="230"/>
      <c r="BY49" s="230"/>
    </row>
    <row r="50" spans="1:77" x14ac:dyDescent="0.2">
      <c r="A50" s="109" t="s">
        <v>383</v>
      </c>
      <c r="B50" s="110"/>
      <c r="C50" s="111"/>
      <c r="D50" s="109" t="s">
        <v>17</v>
      </c>
      <c r="E50" s="110"/>
      <c r="F50" s="111"/>
      <c r="G50" s="115"/>
      <c r="H50" s="116"/>
      <c r="I50" s="43"/>
      <c r="J50" s="115"/>
      <c r="K50" s="116"/>
      <c r="L50" s="43"/>
      <c r="M50" s="115"/>
      <c r="N50" s="116"/>
      <c r="O50" s="43"/>
      <c r="P50" s="115"/>
      <c r="Q50" s="116"/>
      <c r="R50" s="43"/>
      <c r="S50" s="115"/>
      <c r="T50" s="116"/>
      <c r="U50" s="43"/>
      <c r="V50" s="115"/>
      <c r="W50" s="116"/>
      <c r="X50" s="43"/>
      <c r="Y50" s="109" t="s">
        <v>384</v>
      </c>
      <c r="Z50" s="111"/>
      <c r="AA50" s="1">
        <v>130</v>
      </c>
      <c r="AB50" s="109" t="s">
        <v>283</v>
      </c>
      <c r="AC50" s="111"/>
      <c r="AD50" s="21">
        <v>50</v>
      </c>
      <c r="AE50" s="61"/>
      <c r="AF50" s="61"/>
      <c r="AG50" s="117"/>
      <c r="AH50" s="116"/>
      <c r="AI50" s="115"/>
      <c r="AJ50" s="116"/>
      <c r="AK50" s="45"/>
      <c r="AL50" s="43"/>
      <c r="AM50" s="84"/>
      <c r="AN50" s="84"/>
      <c r="AO50" s="61"/>
      <c r="AP50" s="61"/>
      <c r="AQ50" s="84"/>
      <c r="AR50" s="84"/>
      <c r="AS50" s="84"/>
      <c r="AT50" s="84"/>
      <c r="AU50" s="109"/>
      <c r="AV50" s="110"/>
      <c r="AW50" s="111"/>
      <c r="AX50" s="136">
        <f>SUM(I50:AT50)</f>
        <v>180</v>
      </c>
      <c r="AY50" s="137"/>
      <c r="BA50" s="339">
        <v>180</v>
      </c>
      <c r="BB50" s="339"/>
      <c r="BI50" s="364" t="s">
        <v>710</v>
      </c>
      <c r="BJ50" s="359">
        <v>90</v>
      </c>
      <c r="BK50" s="359">
        <v>280</v>
      </c>
      <c r="BL50" s="359"/>
      <c r="BM50" s="359"/>
      <c r="BN50" s="359"/>
      <c r="BO50" s="359"/>
      <c r="BP50" s="359"/>
      <c r="BQ50" s="359"/>
      <c r="BR50" s="359"/>
      <c r="BS50" s="359">
        <f t="shared" si="0"/>
        <v>370</v>
      </c>
      <c r="BT50" s="369"/>
      <c r="BU50" s="365"/>
      <c r="BX50" s="230"/>
      <c r="BY50" s="230"/>
    </row>
    <row r="51" spans="1:77" x14ac:dyDescent="0.2">
      <c r="A51" s="109" t="s">
        <v>391</v>
      </c>
      <c r="B51" s="110"/>
      <c r="C51" s="111"/>
      <c r="D51" s="109" t="s">
        <v>17</v>
      </c>
      <c r="E51" s="110"/>
      <c r="F51" s="111"/>
      <c r="G51" s="115"/>
      <c r="H51" s="116"/>
      <c r="I51" s="43"/>
      <c r="J51" s="115"/>
      <c r="K51" s="116"/>
      <c r="L51" s="43"/>
      <c r="M51" s="115"/>
      <c r="N51" s="116"/>
      <c r="O51" s="43"/>
      <c r="P51" s="115"/>
      <c r="Q51" s="116"/>
      <c r="R51" s="43"/>
      <c r="S51" s="115"/>
      <c r="T51" s="116"/>
      <c r="U51" s="43"/>
      <c r="V51" s="115"/>
      <c r="W51" s="116"/>
      <c r="X51" s="43"/>
      <c r="Y51" s="109" t="s">
        <v>389</v>
      </c>
      <c r="Z51" s="111"/>
      <c r="AA51" s="1">
        <v>40</v>
      </c>
      <c r="AB51" s="109" t="s">
        <v>285</v>
      </c>
      <c r="AC51" s="111"/>
      <c r="AD51" s="21">
        <v>40</v>
      </c>
      <c r="AE51" s="61"/>
      <c r="AF51" s="61"/>
      <c r="AG51" s="117"/>
      <c r="AH51" s="116"/>
      <c r="AI51" s="115"/>
      <c r="AJ51" s="116"/>
      <c r="AK51" s="45"/>
      <c r="AL51" s="43"/>
      <c r="AM51" s="84"/>
      <c r="AN51" s="84"/>
      <c r="AO51" s="61"/>
      <c r="AP51" s="61"/>
      <c r="AQ51" s="84"/>
      <c r="AR51" s="84"/>
      <c r="AS51" s="84"/>
      <c r="AT51" s="84"/>
      <c r="AU51" s="109"/>
      <c r="AV51" s="110"/>
      <c r="AW51" s="111"/>
      <c r="AX51" s="136">
        <f>SUM(I51:AT51)</f>
        <v>80</v>
      </c>
      <c r="AY51" s="137"/>
      <c r="BA51" s="339">
        <v>80</v>
      </c>
      <c r="BB51" s="339"/>
      <c r="BI51" s="364" t="s">
        <v>712</v>
      </c>
      <c r="BJ51" s="359">
        <v>250</v>
      </c>
      <c r="BK51" s="359">
        <v>95</v>
      </c>
      <c r="BL51" s="359">
        <v>580</v>
      </c>
      <c r="BM51" s="359"/>
      <c r="BN51" s="359"/>
      <c r="BO51" s="359"/>
      <c r="BP51" s="359"/>
      <c r="BQ51" s="359"/>
      <c r="BR51" s="359"/>
      <c r="BS51" s="359">
        <f t="shared" si="0"/>
        <v>925</v>
      </c>
      <c r="BT51" s="369" t="s">
        <v>564</v>
      </c>
      <c r="BU51" s="365"/>
      <c r="BX51" s="230"/>
      <c r="BY51" s="230"/>
    </row>
    <row r="52" spans="1:77" x14ac:dyDescent="0.2">
      <c r="A52" s="109" t="s">
        <v>411</v>
      </c>
      <c r="B52" s="110"/>
      <c r="C52" s="111"/>
      <c r="D52" s="109" t="s">
        <v>412</v>
      </c>
      <c r="E52" s="110"/>
      <c r="F52" s="111"/>
      <c r="G52" s="115"/>
      <c r="H52" s="116"/>
      <c r="I52" s="43"/>
      <c r="J52" s="115"/>
      <c r="K52" s="116"/>
      <c r="L52" s="43"/>
      <c r="M52" s="115"/>
      <c r="N52" s="116"/>
      <c r="O52" s="43"/>
      <c r="P52" s="115"/>
      <c r="Q52" s="116"/>
      <c r="R52" s="43"/>
      <c r="S52" s="115"/>
      <c r="T52" s="116"/>
      <c r="U52" s="43"/>
      <c r="V52" s="115"/>
      <c r="W52" s="116"/>
      <c r="X52" s="43"/>
      <c r="Y52" s="115"/>
      <c r="Z52" s="116"/>
      <c r="AA52" s="61"/>
      <c r="AB52" s="115"/>
      <c r="AC52" s="116"/>
      <c r="AD52" s="43"/>
      <c r="AE52" s="71" t="s">
        <v>413</v>
      </c>
      <c r="AF52" s="1">
        <v>130</v>
      </c>
      <c r="AG52" s="110" t="s">
        <v>285</v>
      </c>
      <c r="AH52" s="111"/>
      <c r="AI52" s="109">
        <v>40</v>
      </c>
      <c r="AJ52" s="111"/>
      <c r="AK52" s="45"/>
      <c r="AL52" s="43"/>
      <c r="AM52" s="84"/>
      <c r="AN52" s="84"/>
      <c r="AO52" s="61"/>
      <c r="AP52" s="61"/>
      <c r="AQ52" s="84"/>
      <c r="AR52" s="84"/>
      <c r="AS52" s="84"/>
      <c r="AT52" s="84"/>
      <c r="AU52" s="109"/>
      <c r="AV52" s="110"/>
      <c r="AW52" s="111"/>
      <c r="AX52" s="136">
        <f>SUM(I52:AT52)</f>
        <v>170</v>
      </c>
      <c r="AY52" s="137"/>
      <c r="BA52" s="339">
        <v>170</v>
      </c>
      <c r="BB52" s="339"/>
      <c r="BI52" s="364" t="s">
        <v>713</v>
      </c>
      <c r="BJ52" s="359">
        <v>80</v>
      </c>
      <c r="BK52" s="359">
        <v>170</v>
      </c>
      <c r="BL52" s="359"/>
      <c r="BM52" s="359"/>
      <c r="BN52" s="359"/>
      <c r="BO52" s="359"/>
      <c r="BP52" s="359"/>
      <c r="BQ52" s="359"/>
      <c r="BR52" s="359"/>
      <c r="BS52" s="359">
        <f t="shared" si="0"/>
        <v>250</v>
      </c>
      <c r="BT52" s="369"/>
      <c r="BU52" s="365"/>
      <c r="BX52" s="230"/>
      <c r="BY52" s="230"/>
    </row>
    <row r="53" spans="1:77" x14ac:dyDescent="0.2">
      <c r="A53" s="109" t="s">
        <v>425</v>
      </c>
      <c r="B53" s="110"/>
      <c r="C53" s="111"/>
      <c r="D53" s="109" t="s">
        <v>412</v>
      </c>
      <c r="E53" s="110"/>
      <c r="F53" s="111"/>
      <c r="G53" s="115"/>
      <c r="H53" s="116"/>
      <c r="I53" s="43"/>
      <c r="J53" s="115"/>
      <c r="K53" s="116"/>
      <c r="L53" s="43"/>
      <c r="M53" s="115"/>
      <c r="N53" s="116"/>
      <c r="O53" s="43"/>
      <c r="P53" s="115"/>
      <c r="Q53" s="116"/>
      <c r="R53" s="43"/>
      <c r="S53" s="115"/>
      <c r="T53" s="116"/>
      <c r="U53" s="43"/>
      <c r="V53" s="115"/>
      <c r="W53" s="116"/>
      <c r="X53" s="43"/>
      <c r="Y53" s="115"/>
      <c r="Z53" s="116"/>
      <c r="AA53" s="61"/>
      <c r="AB53" s="115"/>
      <c r="AC53" s="116"/>
      <c r="AD53" s="43"/>
      <c r="AE53" s="71" t="s">
        <v>426</v>
      </c>
      <c r="AF53" s="1">
        <v>100</v>
      </c>
      <c r="AG53" s="110" t="s">
        <v>286</v>
      </c>
      <c r="AH53" s="111"/>
      <c r="AI53" s="109">
        <v>40</v>
      </c>
      <c r="AJ53" s="111"/>
      <c r="AK53" s="45"/>
      <c r="AL53" s="43"/>
      <c r="AM53" s="84"/>
      <c r="AN53" s="84"/>
      <c r="AO53" s="61"/>
      <c r="AP53" s="61"/>
      <c r="AQ53" s="84"/>
      <c r="AR53" s="84"/>
      <c r="AS53" s="84"/>
      <c r="AT53" s="84"/>
      <c r="AU53" s="109"/>
      <c r="AV53" s="110"/>
      <c r="AW53" s="111"/>
      <c r="AX53" s="136">
        <f>SUM(I53:AT53)</f>
        <v>140</v>
      </c>
      <c r="AY53" s="137"/>
      <c r="BA53" s="339">
        <v>140</v>
      </c>
      <c r="BB53" s="339"/>
      <c r="BI53" s="364" t="s">
        <v>714</v>
      </c>
      <c r="BJ53" s="360">
        <v>1730</v>
      </c>
      <c r="BK53" s="359">
        <v>380</v>
      </c>
      <c r="BL53" s="359">
        <v>690</v>
      </c>
      <c r="BM53" s="359">
        <v>80</v>
      </c>
      <c r="BN53" s="359">
        <v>40</v>
      </c>
      <c r="BO53" s="359"/>
      <c r="BP53" s="359"/>
      <c r="BQ53" s="359"/>
      <c r="BR53" s="359"/>
      <c r="BS53" s="359">
        <f t="shared" si="0"/>
        <v>2920</v>
      </c>
      <c r="BT53" s="369" t="s">
        <v>734</v>
      </c>
      <c r="BU53" s="365"/>
      <c r="BX53" s="230"/>
      <c r="BY53" s="230"/>
    </row>
    <row r="54" spans="1:77" x14ac:dyDescent="0.2">
      <c r="A54" s="109" t="s">
        <v>434</v>
      </c>
      <c r="B54" s="110"/>
      <c r="C54" s="111"/>
      <c r="D54" s="109" t="s">
        <v>422</v>
      </c>
      <c r="E54" s="110"/>
      <c r="F54" s="111"/>
      <c r="G54" s="115"/>
      <c r="H54" s="116"/>
      <c r="I54" s="43"/>
      <c r="J54" s="115"/>
      <c r="K54" s="116"/>
      <c r="L54" s="43"/>
      <c r="M54" s="115"/>
      <c r="N54" s="116"/>
      <c r="O54" s="43"/>
      <c r="P54" s="115"/>
      <c r="Q54" s="116"/>
      <c r="R54" s="43"/>
      <c r="S54" s="115"/>
      <c r="T54" s="116"/>
      <c r="U54" s="43"/>
      <c r="V54" s="115"/>
      <c r="W54" s="116"/>
      <c r="X54" s="43"/>
      <c r="Y54" s="115"/>
      <c r="Z54" s="116"/>
      <c r="AA54" s="61"/>
      <c r="AB54" s="115"/>
      <c r="AC54" s="116"/>
      <c r="AD54" s="43"/>
      <c r="AE54" s="71" t="s">
        <v>285</v>
      </c>
      <c r="AF54" s="1">
        <v>40</v>
      </c>
      <c r="AG54" s="110" t="s">
        <v>413</v>
      </c>
      <c r="AH54" s="111"/>
      <c r="AI54" s="109">
        <v>130</v>
      </c>
      <c r="AJ54" s="111"/>
      <c r="AK54" s="45"/>
      <c r="AL54" s="43"/>
      <c r="AM54" s="84"/>
      <c r="AN54" s="84"/>
      <c r="AO54" s="61"/>
      <c r="AP54" s="61"/>
      <c r="AQ54" s="84"/>
      <c r="AR54" s="84"/>
      <c r="AS54" s="84"/>
      <c r="AT54" s="84"/>
      <c r="AU54" s="109"/>
      <c r="AV54" s="110"/>
      <c r="AW54" s="111"/>
      <c r="AX54" s="136">
        <f>SUM(I54:AT54)</f>
        <v>170</v>
      </c>
      <c r="AY54" s="137"/>
      <c r="BA54" s="339">
        <v>170</v>
      </c>
      <c r="BB54" s="339"/>
      <c r="BI54" s="364" t="s">
        <v>715</v>
      </c>
      <c r="BJ54" s="359">
        <v>80</v>
      </c>
      <c r="BK54" s="359"/>
      <c r="BL54" s="359"/>
      <c r="BM54" s="359"/>
      <c r="BN54" s="359"/>
      <c r="BO54" s="359"/>
      <c r="BP54" s="359"/>
      <c r="BQ54" s="359"/>
      <c r="BR54" s="359"/>
      <c r="BS54" s="359">
        <f t="shared" si="0"/>
        <v>80</v>
      </c>
      <c r="BT54" s="369"/>
      <c r="BU54" s="365"/>
      <c r="BX54" s="230"/>
      <c r="BY54" s="230"/>
    </row>
    <row r="55" spans="1:77" x14ac:dyDescent="0.2">
      <c r="A55" s="109" t="s">
        <v>435</v>
      </c>
      <c r="B55" s="110"/>
      <c r="C55" s="111"/>
      <c r="D55" s="109" t="s">
        <v>412</v>
      </c>
      <c r="E55" s="110"/>
      <c r="F55" s="111"/>
      <c r="G55" s="115"/>
      <c r="H55" s="116"/>
      <c r="I55" s="43"/>
      <c r="J55" s="115"/>
      <c r="K55" s="116"/>
      <c r="L55" s="43"/>
      <c r="M55" s="115"/>
      <c r="N55" s="116"/>
      <c r="O55" s="43"/>
      <c r="P55" s="115"/>
      <c r="Q55" s="116"/>
      <c r="R55" s="43"/>
      <c r="S55" s="115"/>
      <c r="T55" s="116"/>
      <c r="U55" s="43"/>
      <c r="V55" s="115"/>
      <c r="W55" s="116"/>
      <c r="X55" s="43"/>
      <c r="Y55" s="115"/>
      <c r="Z55" s="116"/>
      <c r="AA55" s="61"/>
      <c r="AB55" s="115"/>
      <c r="AC55" s="116"/>
      <c r="AD55" s="43"/>
      <c r="AE55" s="71" t="s">
        <v>123</v>
      </c>
      <c r="AF55" s="1">
        <v>20</v>
      </c>
      <c r="AG55" s="110" t="s">
        <v>449</v>
      </c>
      <c r="AH55" s="111"/>
      <c r="AI55" s="109">
        <v>120</v>
      </c>
      <c r="AJ55" s="111"/>
      <c r="AK55" s="45"/>
      <c r="AL55" s="43"/>
      <c r="AM55" s="84"/>
      <c r="AN55" s="84"/>
      <c r="AO55" s="61"/>
      <c r="AP55" s="61"/>
      <c r="AQ55" s="84"/>
      <c r="AR55" s="84"/>
      <c r="AS55" s="84"/>
      <c r="AT55" s="84"/>
      <c r="AU55" s="109"/>
      <c r="AV55" s="110"/>
      <c r="AW55" s="111"/>
      <c r="AX55" s="136">
        <f>SUM(I55:AT55)</f>
        <v>140</v>
      </c>
      <c r="AY55" s="137"/>
      <c r="BA55" s="339">
        <v>140</v>
      </c>
      <c r="BB55" s="339"/>
      <c r="BI55" s="364" t="s">
        <v>716</v>
      </c>
      <c r="BJ55" s="359">
        <v>360</v>
      </c>
      <c r="BK55" s="359"/>
      <c r="BL55" s="359"/>
      <c r="BM55" s="359"/>
      <c r="BN55" s="359"/>
      <c r="BO55" s="359"/>
      <c r="BP55" s="359"/>
      <c r="BQ55" s="359"/>
      <c r="BR55" s="359"/>
      <c r="BS55" s="359">
        <f t="shared" si="0"/>
        <v>360</v>
      </c>
      <c r="BT55" s="369"/>
      <c r="BU55" s="365"/>
      <c r="BX55" s="230"/>
      <c r="BY55" s="230"/>
    </row>
    <row r="56" spans="1:77" x14ac:dyDescent="0.2">
      <c r="A56" s="109" t="s">
        <v>656</v>
      </c>
      <c r="B56" s="110"/>
      <c r="C56" s="111"/>
      <c r="D56" s="203" t="s">
        <v>17</v>
      </c>
      <c r="E56" s="330"/>
      <c r="F56" s="204"/>
      <c r="G56" s="115"/>
      <c r="H56" s="116"/>
      <c r="I56" s="43"/>
      <c r="J56" s="115"/>
      <c r="K56" s="116"/>
      <c r="L56" s="43"/>
      <c r="M56" s="115"/>
      <c r="N56" s="116"/>
      <c r="O56" s="43"/>
      <c r="P56" s="115"/>
      <c r="Q56" s="116"/>
      <c r="R56" s="43"/>
      <c r="S56" s="115"/>
      <c r="T56" s="116"/>
      <c r="U56" s="43"/>
      <c r="V56" s="115"/>
      <c r="W56" s="116"/>
      <c r="X56" s="43"/>
      <c r="Y56" s="115"/>
      <c r="Z56" s="116"/>
      <c r="AA56" s="61"/>
      <c r="AB56" s="115"/>
      <c r="AC56" s="116"/>
      <c r="AD56" s="43"/>
      <c r="AE56" s="61"/>
      <c r="AF56" s="61"/>
      <c r="AG56" s="117"/>
      <c r="AH56" s="116"/>
      <c r="AI56" s="115"/>
      <c r="AJ56" s="116"/>
      <c r="AK56" s="45"/>
      <c r="AL56" s="43"/>
      <c r="AM56" s="84"/>
      <c r="AN56" s="84"/>
      <c r="AO56" s="61"/>
      <c r="AP56" s="61"/>
      <c r="AQ56" s="48" t="s">
        <v>666</v>
      </c>
      <c r="AR56" s="48">
        <v>130</v>
      </c>
      <c r="AS56" s="48" t="s">
        <v>677</v>
      </c>
      <c r="AT56" s="48">
        <v>40</v>
      </c>
      <c r="AU56" s="109"/>
      <c r="AV56" s="110"/>
      <c r="AW56" s="111"/>
      <c r="AX56" s="118">
        <f>AT56+AR56</f>
        <v>170</v>
      </c>
      <c r="AY56" s="119"/>
      <c r="BA56" s="339">
        <v>170</v>
      </c>
      <c r="BB56" s="339"/>
      <c r="BI56" s="364" t="s">
        <v>717</v>
      </c>
      <c r="BJ56" s="359">
        <v>240</v>
      </c>
      <c r="BK56" s="359"/>
      <c r="BL56" s="359"/>
      <c r="BM56" s="359"/>
      <c r="BN56" s="359"/>
      <c r="BO56" s="359"/>
      <c r="BP56" s="359"/>
      <c r="BQ56" s="359"/>
      <c r="BR56" s="359"/>
      <c r="BS56" s="359">
        <f t="shared" si="0"/>
        <v>240</v>
      </c>
      <c r="BT56" s="369"/>
      <c r="BU56" s="365"/>
      <c r="BX56" s="230"/>
      <c r="BY56" s="230"/>
    </row>
    <row r="57" spans="1:77" x14ac:dyDescent="0.2">
      <c r="A57" s="109" t="s">
        <v>657</v>
      </c>
      <c r="B57" s="110"/>
      <c r="C57" s="111"/>
      <c r="D57" s="203" t="s">
        <v>17</v>
      </c>
      <c r="E57" s="330"/>
      <c r="F57" s="204"/>
      <c r="G57" s="115"/>
      <c r="H57" s="116"/>
      <c r="I57" s="43"/>
      <c r="J57" s="115"/>
      <c r="K57" s="116"/>
      <c r="L57" s="43"/>
      <c r="M57" s="115"/>
      <c r="N57" s="116"/>
      <c r="O57" s="43"/>
      <c r="P57" s="115"/>
      <c r="Q57" s="116"/>
      <c r="R57" s="43"/>
      <c r="S57" s="115"/>
      <c r="T57" s="116"/>
      <c r="U57" s="43"/>
      <c r="V57" s="115"/>
      <c r="W57" s="116"/>
      <c r="X57" s="43"/>
      <c r="Y57" s="115"/>
      <c r="Z57" s="116"/>
      <c r="AA57" s="327"/>
      <c r="AB57" s="115"/>
      <c r="AC57" s="116"/>
      <c r="AD57" s="43"/>
      <c r="AE57" s="61"/>
      <c r="AF57" s="61"/>
      <c r="AG57" s="117"/>
      <c r="AH57" s="116"/>
      <c r="AI57" s="115"/>
      <c r="AJ57" s="116"/>
      <c r="AK57" s="45"/>
      <c r="AL57" s="43"/>
      <c r="AM57" s="84"/>
      <c r="AN57" s="84"/>
      <c r="AO57" s="61"/>
      <c r="AP57" s="61"/>
      <c r="AQ57" s="48" t="s">
        <v>667</v>
      </c>
      <c r="AR57" s="48">
        <v>40</v>
      </c>
      <c r="AS57" s="48" t="s">
        <v>364</v>
      </c>
      <c r="AT57" s="48">
        <v>50</v>
      </c>
      <c r="AU57" s="109"/>
      <c r="AV57" s="110"/>
      <c r="AW57" s="111"/>
      <c r="AX57" s="118">
        <f>AT57+AR57</f>
        <v>90</v>
      </c>
      <c r="AY57" s="119"/>
      <c r="BA57" s="339">
        <v>90</v>
      </c>
      <c r="BB57" s="339"/>
      <c r="BI57" s="364" t="s">
        <v>718</v>
      </c>
      <c r="BJ57" s="359">
        <v>100</v>
      </c>
      <c r="BK57" s="359"/>
      <c r="BL57" s="359"/>
      <c r="BM57" s="359"/>
      <c r="BN57" s="359"/>
      <c r="BO57" s="359"/>
      <c r="BP57" s="359"/>
      <c r="BQ57" s="359"/>
      <c r="BR57" s="359"/>
      <c r="BS57" s="359">
        <f t="shared" si="0"/>
        <v>100</v>
      </c>
      <c r="BT57" s="369"/>
      <c r="BU57" s="365"/>
      <c r="BX57" s="230"/>
      <c r="BY57" s="230"/>
    </row>
    <row r="58" spans="1:77" x14ac:dyDescent="0.2">
      <c r="AA58" s="25"/>
      <c r="BA58" s="339"/>
      <c r="BB58" s="339"/>
      <c r="BI58" s="364" t="s">
        <v>720</v>
      </c>
      <c r="BJ58" s="359">
        <v>20</v>
      </c>
      <c r="BK58" s="359"/>
      <c r="BL58" s="359"/>
      <c r="BM58" s="359"/>
      <c r="BN58" s="359"/>
      <c r="BO58" s="359"/>
      <c r="BP58" s="359"/>
      <c r="BQ58" s="359"/>
      <c r="BR58" s="359"/>
      <c r="BS58" s="359">
        <f t="shared" si="0"/>
        <v>20</v>
      </c>
      <c r="BT58" s="369"/>
      <c r="BU58" s="365"/>
      <c r="BX58" s="230"/>
      <c r="BY58" s="230"/>
    </row>
    <row r="59" spans="1:77" x14ac:dyDescent="0.2">
      <c r="A59" s="141" t="s">
        <v>5</v>
      </c>
      <c r="B59" s="142"/>
      <c r="C59" s="143"/>
      <c r="AA59" s="233"/>
      <c r="AU59" s="233"/>
      <c r="AV59" s="233"/>
      <c r="AX59" s="334"/>
      <c r="AY59" s="334"/>
      <c r="BA59" s="339"/>
      <c r="BB59" s="339"/>
      <c r="BI59" s="364" t="s">
        <v>723</v>
      </c>
      <c r="BJ59" s="359">
        <v>100</v>
      </c>
      <c r="BK59" s="359"/>
      <c r="BL59" s="359"/>
      <c r="BM59" s="359"/>
      <c r="BN59" s="359"/>
      <c r="BO59" s="359"/>
      <c r="BP59" s="359"/>
      <c r="BQ59" s="359"/>
      <c r="BR59" s="359"/>
      <c r="BS59" s="359">
        <f t="shared" si="0"/>
        <v>100</v>
      </c>
      <c r="BT59" s="369"/>
      <c r="BU59" s="365"/>
      <c r="BX59" s="230"/>
      <c r="BY59" s="230"/>
    </row>
    <row r="60" spans="1:77" x14ac:dyDescent="0.2">
      <c r="A60" s="114"/>
      <c r="B60" s="114"/>
      <c r="C60" s="114"/>
      <c r="D60" s="114"/>
      <c r="E60" s="114"/>
      <c r="F60" s="109"/>
      <c r="G60" s="262"/>
      <c r="H60" s="262"/>
      <c r="I60" s="247"/>
      <c r="J60" s="262"/>
      <c r="K60" s="262"/>
      <c r="L60" s="247"/>
      <c r="M60" s="262"/>
      <c r="N60" s="262"/>
      <c r="O60" s="247"/>
      <c r="P60" s="262"/>
      <c r="Q60" s="262"/>
      <c r="R60" s="247"/>
      <c r="S60" s="262"/>
      <c r="T60" s="262"/>
      <c r="U60" s="247"/>
      <c r="V60" s="262"/>
      <c r="W60" s="262"/>
      <c r="X60" s="247"/>
      <c r="Y60" s="262"/>
      <c r="Z60" s="262"/>
      <c r="AA60" s="233"/>
      <c r="AB60" s="262"/>
      <c r="AC60" s="262"/>
      <c r="AD60" s="247"/>
      <c r="AE60" s="332"/>
      <c r="AF60" s="233"/>
      <c r="AG60" s="262"/>
      <c r="AH60" s="262"/>
      <c r="AI60" s="262"/>
      <c r="AJ60" s="262"/>
      <c r="AK60" s="247"/>
      <c r="AL60" s="247"/>
      <c r="AM60" s="233"/>
      <c r="AN60" s="233"/>
      <c r="AO60" s="233"/>
      <c r="AP60" s="233"/>
      <c r="AQ60" s="233"/>
      <c r="AR60" s="233"/>
      <c r="AS60" s="233"/>
      <c r="AT60" s="233"/>
      <c r="AU60" s="262"/>
      <c r="AV60" s="262"/>
      <c r="AW60" s="262"/>
      <c r="AX60" s="337"/>
      <c r="AY60" s="337"/>
      <c r="BA60" s="339"/>
      <c r="BB60" s="339"/>
      <c r="BI60" s="364" t="s">
        <v>732</v>
      </c>
      <c r="BJ60" s="359">
        <v>20</v>
      </c>
      <c r="BK60" s="359"/>
      <c r="BL60" s="359"/>
      <c r="BM60" s="359"/>
      <c r="BN60" s="359"/>
      <c r="BO60" s="359"/>
      <c r="BP60" s="359"/>
      <c r="BQ60" s="359"/>
      <c r="BR60" s="359"/>
      <c r="BS60" s="359">
        <f t="shared" si="0"/>
        <v>20</v>
      </c>
      <c r="BT60" s="369"/>
      <c r="BU60" s="365"/>
      <c r="BX60" s="230"/>
      <c r="BY60" s="202"/>
    </row>
    <row r="61" spans="1:77" x14ac:dyDescent="0.2">
      <c r="A61" s="141" t="s">
        <v>6</v>
      </c>
      <c r="B61" s="142"/>
      <c r="C61" s="143"/>
      <c r="AA61" s="26"/>
      <c r="AU61" s="233"/>
      <c r="AV61" s="233"/>
      <c r="AX61" s="334"/>
      <c r="AY61" s="334"/>
      <c r="BA61" s="339"/>
      <c r="BB61" s="339"/>
      <c r="BI61" s="364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69"/>
      <c r="BU61" s="365"/>
      <c r="BX61" s="202"/>
      <c r="BY61" s="202"/>
    </row>
    <row r="62" spans="1:77" ht="17" thickBot="1" x14ac:dyDescent="0.25">
      <c r="A62" s="114" t="s">
        <v>126</v>
      </c>
      <c r="B62" s="114"/>
      <c r="C62" s="114"/>
      <c r="D62" s="114" t="s">
        <v>127</v>
      </c>
      <c r="E62" s="114"/>
      <c r="F62" s="114"/>
      <c r="G62" s="114" t="s">
        <v>117</v>
      </c>
      <c r="H62" s="114"/>
      <c r="I62" s="22">
        <v>15</v>
      </c>
      <c r="J62" s="114" t="s">
        <v>120</v>
      </c>
      <c r="K62" s="114"/>
      <c r="L62" s="22">
        <v>50</v>
      </c>
      <c r="M62" s="128"/>
      <c r="N62" s="128"/>
      <c r="O62" s="41"/>
      <c r="P62" s="128"/>
      <c r="Q62" s="128"/>
      <c r="R62" s="41"/>
      <c r="S62" s="128"/>
      <c r="T62" s="128"/>
      <c r="U62" s="41"/>
      <c r="V62" s="128"/>
      <c r="W62" s="128"/>
      <c r="X62" s="41"/>
      <c r="Y62" s="128"/>
      <c r="Z62" s="128"/>
      <c r="AA62" s="333"/>
      <c r="AB62" s="128"/>
      <c r="AC62" s="128"/>
      <c r="AD62" s="41"/>
      <c r="AE62" s="61"/>
      <c r="AF62" s="61"/>
      <c r="AG62" s="128"/>
      <c r="AH62" s="128"/>
      <c r="AI62" s="128"/>
      <c r="AJ62" s="128"/>
      <c r="AK62" s="41"/>
      <c r="AL62" s="41"/>
      <c r="AM62" s="61"/>
      <c r="AN62" s="61"/>
      <c r="AO62" s="61"/>
      <c r="AP62" s="61"/>
      <c r="AQ62" s="61"/>
      <c r="AR62" s="61"/>
      <c r="AS62" s="61"/>
      <c r="AT62" s="61"/>
      <c r="AU62" s="336"/>
      <c r="AV62" s="336"/>
      <c r="AW62" s="336"/>
      <c r="AX62" s="335">
        <f>SUM(I62:AT62)</f>
        <v>65</v>
      </c>
      <c r="AY62" s="335"/>
      <c r="BA62" s="339">
        <v>65</v>
      </c>
      <c r="BB62" s="339"/>
      <c r="BE62" t="s">
        <v>697</v>
      </c>
      <c r="BF62">
        <v>65</v>
      </c>
      <c r="BI62" s="383" t="s">
        <v>726</v>
      </c>
      <c r="BJ62" s="366"/>
      <c r="BK62" s="366"/>
      <c r="BL62" s="366"/>
      <c r="BM62" s="366"/>
      <c r="BN62" s="366"/>
      <c r="BO62" s="366"/>
      <c r="BP62" s="366"/>
      <c r="BQ62" s="366"/>
      <c r="BR62" s="366"/>
      <c r="BS62" s="367">
        <f>SUM(BS28:BS61)</f>
        <v>21630</v>
      </c>
      <c r="BT62" s="371"/>
      <c r="BU62" s="368"/>
      <c r="BX62" s="202"/>
      <c r="BY62" s="202"/>
    </row>
    <row r="63" spans="1:77" ht="17" thickTop="1" x14ac:dyDescent="0.2">
      <c r="A63" s="92" t="s">
        <v>279</v>
      </c>
      <c r="B63" s="93"/>
      <c r="C63" s="94"/>
      <c r="D63" s="92" t="s">
        <v>280</v>
      </c>
      <c r="E63" s="93"/>
      <c r="F63" s="94"/>
      <c r="G63" s="131"/>
      <c r="H63" s="132"/>
      <c r="I63" s="58"/>
      <c r="J63" s="131"/>
      <c r="K63" s="132"/>
      <c r="L63" s="58"/>
      <c r="M63" s="92" t="s">
        <v>281</v>
      </c>
      <c r="N63" s="96"/>
      <c r="O63" s="44">
        <v>50</v>
      </c>
      <c r="P63" s="92" t="s">
        <v>283</v>
      </c>
      <c r="Q63" s="96"/>
      <c r="R63" s="44">
        <v>50</v>
      </c>
      <c r="S63" s="59" t="s">
        <v>326</v>
      </c>
      <c r="T63" s="22"/>
      <c r="U63" s="22">
        <v>15</v>
      </c>
      <c r="V63" s="41"/>
      <c r="W63" s="41"/>
      <c r="X63" s="41"/>
      <c r="Y63" s="66"/>
      <c r="Z63" s="45"/>
      <c r="AA63" s="41"/>
      <c r="AB63" s="41"/>
      <c r="AC63" s="41"/>
      <c r="AD63" s="41"/>
      <c r="AE63" s="61"/>
      <c r="AF63" s="61"/>
      <c r="AG63" s="41"/>
      <c r="AH63" s="41"/>
      <c r="AI63" s="41"/>
      <c r="AJ63" s="41"/>
      <c r="AK63" s="41"/>
      <c r="AL63" s="41"/>
      <c r="AM63" s="61"/>
      <c r="AN63" s="61"/>
      <c r="AO63" s="61"/>
      <c r="AP63" s="61"/>
      <c r="AQ63" s="61"/>
      <c r="AR63" s="61"/>
      <c r="AS63" s="61"/>
      <c r="AT63" s="61"/>
      <c r="AU63" s="22"/>
      <c r="AV63" s="19"/>
      <c r="AW63" s="247"/>
      <c r="AX63" s="118">
        <f>SUM(I63:AT63)</f>
        <v>115</v>
      </c>
      <c r="AY63" s="119"/>
      <c r="BA63" s="339">
        <v>115</v>
      </c>
      <c r="BB63" s="339"/>
      <c r="BE63" t="s">
        <v>698</v>
      </c>
      <c r="BF63">
        <f>BA63+BA64</f>
        <v>215</v>
      </c>
      <c r="BX63" s="202"/>
      <c r="BY63" s="202"/>
    </row>
    <row r="64" spans="1:77" x14ac:dyDescent="0.2">
      <c r="A64" s="114" t="s">
        <v>128</v>
      </c>
      <c r="B64" s="114"/>
      <c r="C64" s="114"/>
      <c r="D64" s="114" t="s">
        <v>129</v>
      </c>
      <c r="E64" s="114"/>
      <c r="F64" s="114"/>
      <c r="G64" s="114" t="s">
        <v>130</v>
      </c>
      <c r="H64" s="114"/>
      <c r="I64" s="22">
        <v>50</v>
      </c>
      <c r="J64" s="114" t="s">
        <v>113</v>
      </c>
      <c r="K64" s="114"/>
      <c r="L64" s="22">
        <v>50</v>
      </c>
      <c r="M64" s="128"/>
      <c r="N64" s="128"/>
      <c r="O64" s="41"/>
      <c r="P64" s="128"/>
      <c r="Q64" s="128"/>
      <c r="R64" s="41"/>
      <c r="S64" s="128"/>
      <c r="T64" s="128"/>
      <c r="U64" s="41"/>
      <c r="V64" s="128"/>
      <c r="W64" s="128"/>
      <c r="X64" s="41"/>
      <c r="Y64" s="128"/>
      <c r="Z64" s="128"/>
      <c r="AA64" s="61"/>
      <c r="AB64" s="128"/>
      <c r="AC64" s="128"/>
      <c r="AD64" s="41"/>
      <c r="AE64" s="61"/>
      <c r="AF64" s="61"/>
      <c r="AG64" s="128"/>
      <c r="AH64" s="128"/>
      <c r="AI64" s="128"/>
      <c r="AJ64" s="128"/>
      <c r="AK64" s="41"/>
      <c r="AL64" s="41"/>
      <c r="AM64" s="61"/>
      <c r="AN64" s="61"/>
      <c r="AO64" s="61"/>
      <c r="AP64" s="61"/>
      <c r="AQ64" s="61"/>
      <c r="AR64" s="61"/>
      <c r="AS64" s="61"/>
      <c r="AT64" s="61"/>
      <c r="AU64" s="114"/>
      <c r="AV64" s="114"/>
      <c r="AW64" s="114"/>
      <c r="AX64" s="118">
        <f>SUM(I64:AT64)</f>
        <v>100</v>
      </c>
      <c r="AY64" s="119"/>
      <c r="BA64" s="339">
        <v>100</v>
      </c>
      <c r="BB64" s="339"/>
      <c r="BE64" t="s">
        <v>699</v>
      </c>
      <c r="BF64">
        <v>150</v>
      </c>
    </row>
    <row r="65" spans="1:65" ht="17" thickBot="1" x14ac:dyDescent="0.25">
      <c r="A65" s="109" t="s">
        <v>363</v>
      </c>
      <c r="B65" s="110"/>
      <c r="C65" s="111"/>
      <c r="D65" s="109" t="s">
        <v>280</v>
      </c>
      <c r="E65" s="110"/>
      <c r="F65" s="111"/>
      <c r="G65" s="115"/>
      <c r="H65" s="116"/>
      <c r="I65" s="43"/>
      <c r="J65" s="115"/>
      <c r="K65" s="116"/>
      <c r="L65" s="43"/>
      <c r="M65" s="115"/>
      <c r="N65" s="116"/>
      <c r="O65" s="43"/>
      <c r="P65" s="115"/>
      <c r="Q65" s="116"/>
      <c r="R65" s="43"/>
      <c r="S65" s="115"/>
      <c r="T65" s="116"/>
      <c r="U65" s="43"/>
      <c r="V65" s="109" t="s">
        <v>364</v>
      </c>
      <c r="W65" s="111"/>
      <c r="X65" s="21">
        <v>50</v>
      </c>
      <c r="Y65" s="109" t="s">
        <v>283</v>
      </c>
      <c r="Z65" s="111"/>
      <c r="AA65" s="1">
        <v>50</v>
      </c>
      <c r="AB65" s="109" t="s">
        <v>283</v>
      </c>
      <c r="AC65" s="111"/>
      <c r="AD65" s="21">
        <v>50</v>
      </c>
      <c r="AE65" s="61"/>
      <c r="AF65" s="61"/>
      <c r="AG65" s="117"/>
      <c r="AH65" s="116"/>
      <c r="AI65" s="115"/>
      <c r="AJ65" s="116"/>
      <c r="AK65" s="41"/>
      <c r="AL65" s="41"/>
      <c r="AM65" s="61"/>
      <c r="AN65" s="61"/>
      <c r="AO65" s="61"/>
      <c r="AP65" s="61"/>
      <c r="AQ65" s="61"/>
      <c r="AR65" s="61"/>
      <c r="AS65" s="61"/>
      <c r="AT65" s="61"/>
      <c r="AU65" s="109"/>
      <c r="AV65" s="110"/>
      <c r="AW65" s="111"/>
      <c r="AX65" s="118">
        <f>SUM(I65:AT65)</f>
        <v>150</v>
      </c>
      <c r="AY65" s="119"/>
      <c r="BA65" s="339">
        <v>150</v>
      </c>
      <c r="BB65" s="339"/>
      <c r="BE65" t="s">
        <v>685</v>
      </c>
      <c r="BF65">
        <v>100</v>
      </c>
    </row>
    <row r="66" spans="1:65" ht="18" thickTop="1" thickBot="1" x14ac:dyDescent="0.25">
      <c r="A66" s="109" t="s">
        <v>436</v>
      </c>
      <c r="B66" s="110"/>
      <c r="C66" s="111"/>
      <c r="D66" s="109" t="s">
        <v>422</v>
      </c>
      <c r="E66" s="110"/>
      <c r="F66" s="111"/>
      <c r="G66" s="115"/>
      <c r="H66" s="116"/>
      <c r="I66" s="43"/>
      <c r="J66" s="115"/>
      <c r="K66" s="116"/>
      <c r="L66" s="43"/>
      <c r="M66" s="115"/>
      <c r="N66" s="116"/>
      <c r="O66" s="43"/>
      <c r="P66" s="115"/>
      <c r="Q66" s="116"/>
      <c r="R66" s="43"/>
      <c r="S66" s="115"/>
      <c r="T66" s="116"/>
      <c r="U66" s="43"/>
      <c r="V66" s="115"/>
      <c r="W66" s="116"/>
      <c r="X66" s="43"/>
      <c r="Y66" s="115"/>
      <c r="Z66" s="116"/>
      <c r="AA66" s="61"/>
      <c r="AB66" s="115"/>
      <c r="AC66" s="116"/>
      <c r="AD66" s="43"/>
      <c r="AE66" s="71" t="s">
        <v>293</v>
      </c>
      <c r="AF66" s="1">
        <v>50</v>
      </c>
      <c r="AG66" s="110" t="s">
        <v>293</v>
      </c>
      <c r="AH66" s="111"/>
      <c r="AI66" s="109">
        <v>50</v>
      </c>
      <c r="AJ66" s="111"/>
      <c r="AK66" s="41"/>
      <c r="AL66" s="41"/>
      <c r="AM66" s="61"/>
      <c r="AN66" s="61"/>
      <c r="AO66" s="61"/>
      <c r="AP66" s="61"/>
      <c r="AQ66" s="61"/>
      <c r="AR66" s="61"/>
      <c r="AS66" s="61"/>
      <c r="AT66" s="61"/>
      <c r="AU66" s="109"/>
      <c r="AV66" s="110"/>
      <c r="AW66" s="111"/>
      <c r="AX66" s="118">
        <f>SUM(I66:AT66)</f>
        <v>100</v>
      </c>
      <c r="AY66" s="119"/>
      <c r="BA66" s="339">
        <v>100</v>
      </c>
      <c r="BB66" s="339"/>
      <c r="BE66" t="s">
        <v>686</v>
      </c>
      <c r="BF66">
        <f>200+110</f>
        <v>310</v>
      </c>
      <c r="BI66" s="384" t="s">
        <v>735</v>
      </c>
      <c r="BJ66" s="372"/>
      <c r="BK66" s="372"/>
      <c r="BL66" s="372"/>
      <c r="BM66" s="373"/>
    </row>
    <row r="67" spans="1:65" ht="18" thickTop="1" thickBot="1" x14ac:dyDescent="0.25">
      <c r="A67" s="114" t="s">
        <v>523</v>
      </c>
      <c r="B67" s="114"/>
      <c r="C67" s="114"/>
      <c r="D67" s="114" t="s">
        <v>129</v>
      </c>
      <c r="E67" s="114"/>
      <c r="F67" s="114"/>
      <c r="G67" s="128"/>
      <c r="H67" s="128"/>
      <c r="I67" s="41"/>
      <c r="J67" s="128"/>
      <c r="K67" s="128"/>
      <c r="L67" s="41"/>
      <c r="M67" s="128"/>
      <c r="N67" s="128"/>
      <c r="O67" s="41"/>
      <c r="P67" s="128"/>
      <c r="Q67" s="128"/>
      <c r="R67" s="41"/>
      <c r="S67" s="128"/>
      <c r="T67" s="128"/>
      <c r="U67" s="41"/>
      <c r="V67" s="128"/>
      <c r="W67" s="128"/>
      <c r="X67" s="41"/>
      <c r="Y67" s="128"/>
      <c r="Z67" s="128"/>
      <c r="AA67" s="61"/>
      <c r="AB67" s="128"/>
      <c r="AC67" s="128"/>
      <c r="AD67" s="41"/>
      <c r="AE67" s="61"/>
      <c r="AF67" s="61"/>
      <c r="AG67" s="128"/>
      <c r="AH67" s="128"/>
      <c r="AI67" s="128"/>
      <c r="AJ67" s="128"/>
      <c r="AK67" s="22" t="s">
        <v>364</v>
      </c>
      <c r="AL67" s="22">
        <v>50</v>
      </c>
      <c r="AM67" s="1" t="s">
        <v>364</v>
      </c>
      <c r="AN67" s="1">
        <v>50</v>
      </c>
      <c r="AO67" s="61"/>
      <c r="AP67" s="61"/>
      <c r="AQ67" s="1" t="s">
        <v>293</v>
      </c>
      <c r="AR67" s="1">
        <v>50</v>
      </c>
      <c r="AS67" s="1" t="s">
        <v>293</v>
      </c>
      <c r="AT67" s="1">
        <v>50</v>
      </c>
      <c r="AU67" s="114"/>
      <c r="AV67" s="114"/>
      <c r="AW67" s="114"/>
      <c r="AX67" s="118">
        <f>SUM(I67:AT67)</f>
        <v>200</v>
      </c>
      <c r="AY67" s="119"/>
      <c r="BA67" s="347">
        <v>200</v>
      </c>
      <c r="BB67" s="348"/>
      <c r="BC67" t="s">
        <v>85</v>
      </c>
      <c r="BI67" s="374"/>
      <c r="BJ67" s="248"/>
      <c r="BK67" s="248"/>
      <c r="BL67" s="248"/>
      <c r="BM67" s="375"/>
    </row>
    <row r="68" spans="1:65" ht="17" thickTop="1" x14ac:dyDescent="0.2">
      <c r="A68" s="114" t="s">
        <v>524</v>
      </c>
      <c r="B68" s="114"/>
      <c r="C68" s="114"/>
      <c r="D68" s="114" t="s">
        <v>129</v>
      </c>
      <c r="E68" s="114"/>
      <c r="F68" s="114"/>
      <c r="G68" s="128"/>
      <c r="H68" s="128"/>
      <c r="I68" s="41"/>
      <c r="J68" s="128"/>
      <c r="K68" s="128"/>
      <c r="L68" s="41"/>
      <c r="M68" s="128"/>
      <c r="N68" s="128"/>
      <c r="O68" s="41"/>
      <c r="P68" s="128"/>
      <c r="Q68" s="128"/>
      <c r="R68" s="41"/>
      <c r="S68" s="128"/>
      <c r="T68" s="128"/>
      <c r="U68" s="41"/>
      <c r="V68" s="128"/>
      <c r="W68" s="128"/>
      <c r="X68" s="41"/>
      <c r="Y68" s="128"/>
      <c r="Z68" s="128"/>
      <c r="AA68" s="61"/>
      <c r="AB68" s="128"/>
      <c r="AC68" s="128"/>
      <c r="AD68" s="41"/>
      <c r="AE68" s="61"/>
      <c r="AF68" s="61"/>
      <c r="AG68" s="128"/>
      <c r="AH68" s="128"/>
      <c r="AI68" s="128"/>
      <c r="AJ68" s="128"/>
      <c r="AK68" s="22" t="s">
        <v>525</v>
      </c>
      <c r="AL68" s="22">
        <v>15</v>
      </c>
      <c r="AM68" s="22" t="s">
        <v>525</v>
      </c>
      <c r="AN68" s="1">
        <v>15</v>
      </c>
      <c r="AO68" s="61"/>
      <c r="AP68" s="61"/>
      <c r="AQ68" s="1" t="s">
        <v>286</v>
      </c>
      <c r="AR68" s="1">
        <v>40</v>
      </c>
      <c r="AS68" s="1" t="s">
        <v>286</v>
      </c>
      <c r="AT68" s="1">
        <v>40</v>
      </c>
      <c r="AU68" s="114"/>
      <c r="AV68" s="114"/>
      <c r="AW68" s="114"/>
      <c r="AX68" s="118">
        <f>SUM(I68:AT68)</f>
        <v>110</v>
      </c>
      <c r="AY68" s="119"/>
      <c r="BA68" s="339">
        <v>110</v>
      </c>
      <c r="BB68" s="339"/>
      <c r="BI68" s="374" t="s">
        <v>736</v>
      </c>
      <c r="BJ68" s="248"/>
      <c r="BK68" s="248">
        <v>720</v>
      </c>
      <c r="BL68" s="248"/>
      <c r="BM68" s="375">
        <v>1</v>
      </c>
    </row>
    <row r="69" spans="1:65" x14ac:dyDescent="0.2">
      <c r="AX69" s="134"/>
      <c r="AY69" s="134"/>
      <c r="BA69" s="339"/>
      <c r="BB69" s="339"/>
      <c r="BI69" s="374" t="s">
        <v>421</v>
      </c>
      <c r="BJ69" s="248"/>
      <c r="BK69" s="248">
        <v>590</v>
      </c>
      <c r="BL69" s="248"/>
      <c r="BM69" s="375">
        <v>2</v>
      </c>
    </row>
    <row r="70" spans="1:65" ht="17" thickBot="1" x14ac:dyDescent="0.25">
      <c r="A70" s="141" t="s">
        <v>7</v>
      </c>
      <c r="B70" s="142"/>
      <c r="C70" s="143"/>
      <c r="AX70" s="28"/>
      <c r="AY70" s="28"/>
      <c r="BA70" s="339"/>
      <c r="BB70" s="339"/>
      <c r="BI70" s="374" t="s">
        <v>738</v>
      </c>
      <c r="BJ70" s="248"/>
      <c r="BK70" s="248">
        <v>580</v>
      </c>
      <c r="BL70" s="248"/>
      <c r="BM70" s="375">
        <v>3</v>
      </c>
    </row>
    <row r="71" spans="1:65" ht="18" thickTop="1" thickBot="1" x14ac:dyDescent="0.25">
      <c r="A71" s="109" t="s">
        <v>101</v>
      </c>
      <c r="B71" s="110"/>
      <c r="C71" s="111"/>
      <c r="D71" s="109" t="s">
        <v>103</v>
      </c>
      <c r="E71" s="110"/>
      <c r="F71" s="111"/>
      <c r="G71" s="109" t="s">
        <v>131</v>
      </c>
      <c r="H71" s="111"/>
      <c r="I71" s="21">
        <f>60+50</f>
        <v>110</v>
      </c>
      <c r="J71" s="109" t="s">
        <v>120</v>
      </c>
      <c r="K71" s="111"/>
      <c r="L71" s="21">
        <v>50</v>
      </c>
      <c r="M71" s="115"/>
      <c r="N71" s="116"/>
      <c r="O71" s="43"/>
      <c r="P71" s="115"/>
      <c r="Q71" s="116"/>
      <c r="R71" s="43"/>
      <c r="S71" s="115"/>
      <c r="T71" s="116"/>
      <c r="U71" s="43"/>
      <c r="V71" s="115"/>
      <c r="W71" s="116"/>
      <c r="X71" s="43"/>
      <c r="Y71" s="115"/>
      <c r="Z71" s="116"/>
      <c r="AA71" s="61"/>
      <c r="AB71" s="115"/>
      <c r="AC71" s="116"/>
      <c r="AD71" s="43"/>
      <c r="AE71" s="61"/>
      <c r="AF71" s="61"/>
      <c r="AG71" s="117"/>
      <c r="AH71" s="116"/>
      <c r="AI71" s="115"/>
      <c r="AJ71" s="116"/>
      <c r="AK71" s="45"/>
      <c r="AL71" s="43"/>
      <c r="AM71" s="84"/>
      <c r="AN71" s="84"/>
      <c r="AO71" s="61"/>
      <c r="AP71" s="61"/>
      <c r="AQ71" s="84"/>
      <c r="AR71" s="84"/>
      <c r="AS71" s="84"/>
      <c r="AT71" s="84"/>
      <c r="AU71" s="109"/>
      <c r="AV71" s="110"/>
      <c r="AW71" s="111"/>
      <c r="AX71" s="345">
        <f>SUM(I71:AT71)</f>
        <v>160</v>
      </c>
      <c r="AY71" s="346"/>
      <c r="BA71" s="347">
        <v>160</v>
      </c>
      <c r="BB71" s="348"/>
      <c r="BC71" t="s">
        <v>84</v>
      </c>
      <c r="BE71" t="s">
        <v>700</v>
      </c>
      <c r="BF71">
        <f>BA71+BA72</f>
        <v>240</v>
      </c>
      <c r="BI71" s="374" t="s">
        <v>519</v>
      </c>
      <c r="BJ71" s="248"/>
      <c r="BK71" s="248">
        <v>580</v>
      </c>
      <c r="BL71" s="248"/>
      <c r="BM71" s="375">
        <v>3</v>
      </c>
    </row>
    <row r="72" spans="1:65" ht="17" thickTop="1" x14ac:dyDescent="0.2">
      <c r="A72" s="109" t="s">
        <v>132</v>
      </c>
      <c r="B72" s="110"/>
      <c r="C72" s="111"/>
      <c r="D72" s="109" t="s">
        <v>103</v>
      </c>
      <c r="E72" s="110"/>
      <c r="F72" s="111"/>
      <c r="G72" s="109" t="s">
        <v>133</v>
      </c>
      <c r="H72" s="111"/>
      <c r="I72" s="21">
        <v>40</v>
      </c>
      <c r="J72" s="109" t="s">
        <v>133</v>
      </c>
      <c r="K72" s="111"/>
      <c r="L72" s="21">
        <v>40</v>
      </c>
      <c r="M72" s="115"/>
      <c r="N72" s="116"/>
      <c r="O72" s="43"/>
      <c r="P72" s="115"/>
      <c r="Q72" s="116"/>
      <c r="R72" s="43"/>
      <c r="S72" s="115"/>
      <c r="T72" s="116"/>
      <c r="U72" s="43"/>
      <c r="V72" s="115"/>
      <c r="W72" s="116"/>
      <c r="X72" s="43"/>
      <c r="Y72" s="115"/>
      <c r="Z72" s="116"/>
      <c r="AA72" s="61"/>
      <c r="AB72" s="115"/>
      <c r="AC72" s="116"/>
      <c r="AD72" s="43"/>
      <c r="AE72" s="61"/>
      <c r="AF72" s="61"/>
      <c r="AG72" s="117"/>
      <c r="AH72" s="116"/>
      <c r="AI72" s="115"/>
      <c r="AJ72" s="116"/>
      <c r="AK72" s="45"/>
      <c r="AL72" s="43"/>
      <c r="AM72" s="84"/>
      <c r="AN72" s="84"/>
      <c r="AO72" s="61"/>
      <c r="AP72" s="61"/>
      <c r="AQ72" s="84"/>
      <c r="AR72" s="84"/>
      <c r="AS72" s="84"/>
      <c r="AT72" s="84"/>
      <c r="AU72" s="109"/>
      <c r="AV72" s="110"/>
      <c r="AW72" s="111"/>
      <c r="AX72" s="345">
        <f>SUM(I72:AT72)</f>
        <v>80</v>
      </c>
      <c r="AY72" s="346"/>
      <c r="BA72" s="339">
        <v>80</v>
      </c>
      <c r="BB72" s="339"/>
      <c r="BE72" t="s">
        <v>689</v>
      </c>
      <c r="BF72">
        <f>AX73+AX74</f>
        <v>180</v>
      </c>
      <c r="BI72" s="374" t="s">
        <v>518</v>
      </c>
      <c r="BJ72" s="248"/>
      <c r="BK72" s="248">
        <v>520</v>
      </c>
      <c r="BL72" s="248"/>
      <c r="BM72" s="375">
        <v>5</v>
      </c>
    </row>
    <row r="73" spans="1:65" x14ac:dyDescent="0.2">
      <c r="A73" s="109" t="s">
        <v>137</v>
      </c>
      <c r="B73" s="110"/>
      <c r="C73" s="111"/>
      <c r="D73" s="109" t="s">
        <v>57</v>
      </c>
      <c r="E73" s="110"/>
      <c r="F73" s="111"/>
      <c r="G73" s="109" t="s">
        <v>113</v>
      </c>
      <c r="H73" s="111"/>
      <c r="I73" s="21">
        <v>50</v>
      </c>
      <c r="J73" s="109" t="s">
        <v>113</v>
      </c>
      <c r="K73" s="111"/>
      <c r="L73" s="21">
        <v>50</v>
      </c>
      <c r="M73" s="115"/>
      <c r="N73" s="116"/>
      <c r="O73" s="43"/>
      <c r="P73" s="115"/>
      <c r="Q73" s="116"/>
      <c r="R73" s="43"/>
      <c r="S73" s="115"/>
      <c r="T73" s="116"/>
      <c r="U73" s="43"/>
      <c r="V73" s="115"/>
      <c r="W73" s="116"/>
      <c r="X73" s="43"/>
      <c r="Y73" s="115"/>
      <c r="Z73" s="116"/>
      <c r="AA73" s="61"/>
      <c r="AB73" s="115"/>
      <c r="AC73" s="116"/>
      <c r="AD73" s="43"/>
      <c r="AE73" s="61"/>
      <c r="AF73" s="61"/>
      <c r="AG73" s="117"/>
      <c r="AH73" s="116"/>
      <c r="AI73" s="115"/>
      <c r="AJ73" s="116"/>
      <c r="AK73" s="45"/>
      <c r="AL73" s="43"/>
      <c r="AM73" s="84"/>
      <c r="AN73" s="84"/>
      <c r="AO73" s="61"/>
      <c r="AP73" s="61"/>
      <c r="AQ73" s="84"/>
      <c r="AR73" s="84"/>
      <c r="AS73" s="84"/>
      <c r="AT73" s="84"/>
      <c r="AU73" s="109"/>
      <c r="AV73" s="110"/>
      <c r="AW73" s="111"/>
      <c r="AX73" s="345">
        <f>SUM(I73:AT73)</f>
        <v>100</v>
      </c>
      <c r="AY73" s="346"/>
      <c r="BA73" s="339">
        <v>100</v>
      </c>
      <c r="BB73" s="339"/>
      <c r="BE73" t="s">
        <v>701</v>
      </c>
      <c r="BF73">
        <f>AX75+AX76</f>
        <v>90</v>
      </c>
      <c r="BI73" s="374" t="s">
        <v>419</v>
      </c>
      <c r="BJ73" s="248"/>
      <c r="BK73" s="248">
        <v>430</v>
      </c>
      <c r="BL73" s="248"/>
      <c r="BM73" s="375">
        <v>6</v>
      </c>
    </row>
    <row r="74" spans="1:65" x14ac:dyDescent="0.2">
      <c r="A74" s="109" t="s">
        <v>138</v>
      </c>
      <c r="B74" s="110"/>
      <c r="C74" s="111"/>
      <c r="D74" s="109" t="s">
        <v>57</v>
      </c>
      <c r="E74" s="110"/>
      <c r="F74" s="111"/>
      <c r="G74" s="109" t="s">
        <v>135</v>
      </c>
      <c r="H74" s="111"/>
      <c r="I74" s="21">
        <v>40</v>
      </c>
      <c r="J74" s="109" t="s">
        <v>135</v>
      </c>
      <c r="K74" s="111"/>
      <c r="L74" s="21">
        <v>40</v>
      </c>
      <c r="M74" s="115"/>
      <c r="N74" s="116"/>
      <c r="O74" s="43"/>
      <c r="P74" s="115"/>
      <c r="Q74" s="116"/>
      <c r="R74" s="43"/>
      <c r="S74" s="115"/>
      <c r="T74" s="116"/>
      <c r="U74" s="43"/>
      <c r="V74" s="115"/>
      <c r="W74" s="116"/>
      <c r="X74" s="43"/>
      <c r="Y74" s="115"/>
      <c r="Z74" s="116"/>
      <c r="AA74" s="61"/>
      <c r="AB74" s="115"/>
      <c r="AC74" s="116"/>
      <c r="AD74" s="43"/>
      <c r="AE74" s="61"/>
      <c r="AF74" s="61"/>
      <c r="AG74" s="117"/>
      <c r="AH74" s="116"/>
      <c r="AI74" s="115"/>
      <c r="AJ74" s="116"/>
      <c r="AK74" s="45"/>
      <c r="AL74" s="43"/>
      <c r="AM74" s="84"/>
      <c r="AN74" s="84"/>
      <c r="AO74" s="61"/>
      <c r="AP74" s="61"/>
      <c r="AQ74" s="84"/>
      <c r="AR74" s="84"/>
      <c r="AS74" s="84"/>
      <c r="AT74" s="84"/>
      <c r="AU74" s="109"/>
      <c r="AV74" s="110"/>
      <c r="AW74" s="111"/>
      <c r="AX74" s="345">
        <f>SUM(I74:AT74)</f>
        <v>80</v>
      </c>
      <c r="AY74" s="346"/>
      <c r="BA74" s="339">
        <v>80</v>
      </c>
      <c r="BB74" s="339"/>
      <c r="BI74" s="374" t="s">
        <v>739</v>
      </c>
      <c r="BJ74" s="248"/>
      <c r="BK74" s="248">
        <v>360</v>
      </c>
      <c r="BL74" s="248"/>
      <c r="BM74" s="375">
        <v>7</v>
      </c>
    </row>
    <row r="75" spans="1:65" x14ac:dyDescent="0.2">
      <c r="A75" s="109" t="s">
        <v>453</v>
      </c>
      <c r="B75" s="110"/>
      <c r="C75" s="111"/>
      <c r="D75" s="109" t="s">
        <v>454</v>
      </c>
      <c r="E75" s="110"/>
      <c r="F75" s="111"/>
      <c r="G75" s="115"/>
      <c r="H75" s="116"/>
      <c r="I75" s="43"/>
      <c r="J75" s="115"/>
      <c r="K75" s="116"/>
      <c r="L75" s="43"/>
      <c r="M75" s="115"/>
      <c r="N75" s="116"/>
      <c r="O75" s="43"/>
      <c r="P75" s="115"/>
      <c r="Q75" s="116"/>
      <c r="R75" s="43"/>
      <c r="S75" s="115"/>
      <c r="T75" s="116"/>
      <c r="U75" s="43"/>
      <c r="V75" s="115"/>
      <c r="W75" s="116"/>
      <c r="X75" s="43"/>
      <c r="Y75" s="115"/>
      <c r="Z75" s="116"/>
      <c r="AA75" s="61"/>
      <c r="AB75" s="115"/>
      <c r="AC75" s="116"/>
      <c r="AD75" s="43"/>
      <c r="AE75" s="61"/>
      <c r="AF75" s="61"/>
      <c r="AG75" s="110" t="s">
        <v>293</v>
      </c>
      <c r="AH75" s="111"/>
      <c r="AI75" s="109">
        <v>50</v>
      </c>
      <c r="AJ75" s="111"/>
      <c r="AK75" s="45"/>
      <c r="AL75" s="43"/>
      <c r="AM75" s="84"/>
      <c r="AN75" s="84"/>
      <c r="AO75" s="61"/>
      <c r="AP75" s="61"/>
      <c r="AQ75" s="84"/>
      <c r="AR75" s="84"/>
      <c r="AS75" s="84"/>
      <c r="AT75" s="84"/>
      <c r="AU75" s="109"/>
      <c r="AV75" s="110"/>
      <c r="AW75" s="111"/>
      <c r="AX75" s="345">
        <f>SUM(I75:AT75)</f>
        <v>50</v>
      </c>
      <c r="AY75" s="346"/>
      <c r="BA75" s="339">
        <v>50</v>
      </c>
      <c r="BB75" s="339"/>
      <c r="BI75" s="374" t="s">
        <v>356</v>
      </c>
      <c r="BJ75" s="248"/>
      <c r="BK75" s="248">
        <v>350</v>
      </c>
      <c r="BL75" s="248"/>
      <c r="BM75" s="375">
        <v>8</v>
      </c>
    </row>
    <row r="76" spans="1:65" x14ac:dyDescent="0.2">
      <c r="A76" s="109" t="s">
        <v>455</v>
      </c>
      <c r="B76" s="110"/>
      <c r="C76" s="111"/>
      <c r="D76" s="109" t="s">
        <v>452</v>
      </c>
      <c r="E76" s="110"/>
      <c r="F76" s="111"/>
      <c r="G76" s="115"/>
      <c r="H76" s="116"/>
      <c r="I76" s="43"/>
      <c r="J76" s="115"/>
      <c r="K76" s="116"/>
      <c r="L76" s="43"/>
      <c r="M76" s="115"/>
      <c r="N76" s="116"/>
      <c r="O76" s="43"/>
      <c r="P76" s="115"/>
      <c r="Q76" s="116"/>
      <c r="R76" s="43"/>
      <c r="S76" s="115"/>
      <c r="T76" s="116"/>
      <c r="U76" s="43"/>
      <c r="V76" s="115"/>
      <c r="W76" s="116"/>
      <c r="X76" s="43"/>
      <c r="Y76" s="115"/>
      <c r="Z76" s="116"/>
      <c r="AA76" s="61"/>
      <c r="AB76" s="115"/>
      <c r="AC76" s="116"/>
      <c r="AD76" s="43"/>
      <c r="AE76" s="61"/>
      <c r="AF76" s="61"/>
      <c r="AG76" s="110" t="s">
        <v>286</v>
      </c>
      <c r="AH76" s="111"/>
      <c r="AI76" s="109">
        <v>40</v>
      </c>
      <c r="AJ76" s="111"/>
      <c r="AK76" s="45"/>
      <c r="AL76" s="43"/>
      <c r="AM76" s="84"/>
      <c r="AN76" s="84"/>
      <c r="AO76" s="61"/>
      <c r="AP76" s="61"/>
      <c r="AQ76" s="84"/>
      <c r="AR76" s="84"/>
      <c r="AS76" s="84"/>
      <c r="AT76" s="84"/>
      <c r="AU76" s="109"/>
      <c r="AV76" s="110"/>
      <c r="AW76" s="111"/>
      <c r="AX76" s="345">
        <f>SUM(I76:AT76)</f>
        <v>40</v>
      </c>
      <c r="AY76" s="346"/>
      <c r="BA76" s="339">
        <v>40</v>
      </c>
      <c r="BB76" s="339"/>
      <c r="BI76" s="374" t="s">
        <v>360</v>
      </c>
      <c r="BJ76" s="248"/>
      <c r="BK76" s="248">
        <v>350</v>
      </c>
      <c r="BL76" s="248"/>
      <c r="BM76" s="375">
        <v>8</v>
      </c>
    </row>
    <row r="77" spans="1:65" x14ac:dyDescent="0.2">
      <c r="A77" s="109"/>
      <c r="B77" s="110"/>
      <c r="C77" s="111"/>
      <c r="D77" s="109"/>
      <c r="E77" s="110"/>
      <c r="F77" s="111"/>
      <c r="G77" s="109"/>
      <c r="H77" s="111"/>
      <c r="I77" s="21"/>
      <c r="J77" s="109"/>
      <c r="K77" s="111"/>
      <c r="L77" s="21"/>
      <c r="M77" s="109"/>
      <c r="N77" s="111"/>
      <c r="O77" s="21"/>
      <c r="P77" s="109"/>
      <c r="Q77" s="111"/>
      <c r="R77" s="21"/>
      <c r="S77" s="109"/>
      <c r="T77" s="111"/>
      <c r="U77" s="21"/>
      <c r="V77" s="109"/>
      <c r="W77" s="111"/>
      <c r="X77" s="21"/>
      <c r="Y77" s="109"/>
      <c r="Z77" s="111"/>
      <c r="AB77" s="109"/>
      <c r="AC77" s="111"/>
      <c r="AD77" s="21"/>
      <c r="AE77" s="71"/>
      <c r="AF77" s="1"/>
      <c r="AG77" s="110"/>
      <c r="AH77" s="111"/>
      <c r="AI77" s="109"/>
      <c r="AJ77" s="111"/>
      <c r="AK77" s="19"/>
      <c r="AL77" s="21"/>
      <c r="AM77" s="48"/>
      <c r="AN77" s="48"/>
      <c r="AO77" s="1"/>
      <c r="AP77" s="1"/>
      <c r="AQ77" s="48"/>
      <c r="AR77" s="48"/>
      <c r="AS77" s="48"/>
      <c r="AT77" s="48"/>
      <c r="AU77" s="109"/>
      <c r="AV77" s="110"/>
      <c r="AW77" s="111"/>
      <c r="AX77" s="118"/>
      <c r="AY77" s="119"/>
      <c r="BA77" s="339"/>
      <c r="BB77" s="339"/>
      <c r="BI77" s="374" t="s">
        <v>122</v>
      </c>
      <c r="BJ77" s="248"/>
      <c r="BK77" s="248">
        <v>340</v>
      </c>
      <c r="BL77" s="248"/>
      <c r="BM77" s="375">
        <v>10</v>
      </c>
    </row>
    <row r="78" spans="1:65" ht="17" thickBot="1" x14ac:dyDescent="0.25">
      <c r="A78" s="141" t="s">
        <v>8</v>
      </c>
      <c r="B78" s="142"/>
      <c r="C78" s="143"/>
      <c r="D78" s="160"/>
      <c r="E78" s="121"/>
      <c r="F78" s="121"/>
      <c r="G78" s="122"/>
      <c r="H78" s="122"/>
      <c r="I78" s="26"/>
      <c r="J78" s="122"/>
      <c r="K78" s="122"/>
      <c r="L78" s="26"/>
      <c r="M78" s="122"/>
      <c r="N78" s="122"/>
      <c r="O78" s="26"/>
      <c r="P78" s="122"/>
      <c r="Q78" s="122"/>
      <c r="R78" s="26"/>
      <c r="S78" s="122"/>
      <c r="T78" s="122"/>
      <c r="U78" s="26"/>
      <c r="V78" s="122"/>
      <c r="W78" s="122"/>
      <c r="X78" s="26"/>
      <c r="Y78" s="122"/>
      <c r="Z78" s="122"/>
      <c r="AB78" s="122"/>
      <c r="AC78" s="122"/>
      <c r="AD78" s="26"/>
      <c r="AG78" s="122"/>
      <c r="AH78" s="122"/>
      <c r="AI78" s="121"/>
      <c r="AJ78" s="121"/>
      <c r="AK78" s="27"/>
      <c r="AL78" s="26"/>
      <c r="AU78" s="121"/>
      <c r="AV78" s="121"/>
      <c r="AW78" s="121"/>
      <c r="AX78" s="135"/>
      <c r="AY78" s="135"/>
      <c r="BA78" s="339"/>
      <c r="BB78" s="339"/>
      <c r="BI78" s="376" t="s">
        <v>432</v>
      </c>
      <c r="BJ78" s="377"/>
      <c r="BK78" s="377">
        <v>340</v>
      </c>
      <c r="BL78" s="377"/>
      <c r="BM78" s="378">
        <v>10</v>
      </c>
    </row>
    <row r="79" spans="1:65" ht="18" thickTop="1" thickBot="1" x14ac:dyDescent="0.25">
      <c r="A79" s="109" t="s">
        <v>437</v>
      </c>
      <c r="B79" s="110"/>
      <c r="C79" s="111"/>
      <c r="D79" s="109" t="s">
        <v>58</v>
      </c>
      <c r="E79" s="110"/>
      <c r="F79" s="111"/>
      <c r="G79" s="115"/>
      <c r="H79" s="116"/>
      <c r="I79" s="43"/>
      <c r="J79" s="115"/>
      <c r="K79" s="116"/>
      <c r="L79" s="43"/>
      <c r="M79" s="115"/>
      <c r="N79" s="116"/>
      <c r="O79" s="43"/>
      <c r="P79" s="115"/>
      <c r="Q79" s="116"/>
      <c r="R79" s="43"/>
      <c r="S79" s="115"/>
      <c r="T79" s="116"/>
      <c r="U79" s="43"/>
      <c r="V79" s="115"/>
      <c r="W79" s="116"/>
      <c r="X79" s="43"/>
      <c r="Y79" s="115"/>
      <c r="Z79" s="116"/>
      <c r="AA79" s="61"/>
      <c r="AB79" s="115"/>
      <c r="AC79" s="116"/>
      <c r="AD79" s="43"/>
      <c r="AE79" s="71" t="s">
        <v>293</v>
      </c>
      <c r="AF79" s="1">
        <v>50</v>
      </c>
      <c r="AG79" s="110" t="s">
        <v>293</v>
      </c>
      <c r="AH79" s="111"/>
      <c r="AI79" s="109">
        <v>50</v>
      </c>
      <c r="AJ79" s="111"/>
      <c r="AK79" s="45"/>
      <c r="AL79" s="43"/>
      <c r="AM79" s="84"/>
      <c r="AN79" s="84"/>
      <c r="AO79" s="61"/>
      <c r="AP79" s="61"/>
      <c r="AQ79" s="84"/>
      <c r="AR79" s="84"/>
      <c r="AS79" s="84"/>
      <c r="AT79" s="84"/>
      <c r="AU79" s="109"/>
      <c r="AV79" s="110"/>
      <c r="AW79" s="111"/>
      <c r="AX79" s="118">
        <f>SUM(I79:AT79)</f>
        <v>100</v>
      </c>
      <c r="AY79" s="119"/>
      <c r="BA79" s="347">
        <v>100</v>
      </c>
      <c r="BB79" s="348"/>
      <c r="BC79" t="s">
        <v>83</v>
      </c>
      <c r="BE79" t="s">
        <v>702</v>
      </c>
      <c r="BF79">
        <f>100+80+20</f>
        <v>200</v>
      </c>
    </row>
    <row r="80" spans="1:65" ht="17" thickTop="1" x14ac:dyDescent="0.2">
      <c r="A80" s="109" t="s">
        <v>438</v>
      </c>
      <c r="B80" s="110"/>
      <c r="C80" s="111"/>
      <c r="D80" s="109" t="s">
        <v>58</v>
      </c>
      <c r="E80" s="110"/>
      <c r="F80" s="111"/>
      <c r="G80" s="115"/>
      <c r="H80" s="116"/>
      <c r="I80" s="43"/>
      <c r="J80" s="115"/>
      <c r="K80" s="116"/>
      <c r="L80" s="43"/>
      <c r="M80" s="115"/>
      <c r="N80" s="116"/>
      <c r="O80" s="43"/>
      <c r="P80" s="115"/>
      <c r="Q80" s="116"/>
      <c r="R80" s="43"/>
      <c r="S80" s="115"/>
      <c r="T80" s="116"/>
      <c r="U80" s="43"/>
      <c r="V80" s="115"/>
      <c r="W80" s="116"/>
      <c r="X80" s="43"/>
      <c r="Y80" s="115"/>
      <c r="Z80" s="116"/>
      <c r="AA80" s="61"/>
      <c r="AB80" s="115"/>
      <c r="AC80" s="116"/>
      <c r="AD80" s="43"/>
      <c r="AE80" s="71" t="s">
        <v>286</v>
      </c>
      <c r="AF80" s="1">
        <v>40</v>
      </c>
      <c r="AG80" s="110" t="s">
        <v>456</v>
      </c>
      <c r="AH80" s="111"/>
      <c r="AI80" s="109">
        <v>40</v>
      </c>
      <c r="AJ80" s="111"/>
      <c r="AK80" s="45"/>
      <c r="AL80" s="43"/>
      <c r="AM80" s="84"/>
      <c r="AN80" s="84"/>
      <c r="AO80" s="61"/>
      <c r="AP80" s="61"/>
      <c r="AQ80" s="84"/>
      <c r="AR80" s="84"/>
      <c r="AS80" s="84"/>
      <c r="AT80" s="84"/>
      <c r="AU80" s="109"/>
      <c r="AV80" s="110"/>
      <c r="AW80" s="111"/>
      <c r="AX80" s="118">
        <f>SUM(I80:AT80)</f>
        <v>80</v>
      </c>
      <c r="AY80" s="119"/>
      <c r="BA80" s="339">
        <v>80</v>
      </c>
      <c r="BB80" s="339"/>
      <c r="BK80">
        <v>330</v>
      </c>
    </row>
    <row r="81" spans="1:63" x14ac:dyDescent="0.2">
      <c r="A81" s="109" t="s">
        <v>439</v>
      </c>
      <c r="B81" s="110"/>
      <c r="C81" s="111"/>
      <c r="D81" s="109" t="s">
        <v>440</v>
      </c>
      <c r="E81" s="110"/>
      <c r="F81" s="111"/>
      <c r="G81" s="115"/>
      <c r="H81" s="116"/>
      <c r="I81" s="43"/>
      <c r="J81" s="115"/>
      <c r="K81" s="116"/>
      <c r="L81" s="43"/>
      <c r="M81" s="115"/>
      <c r="N81" s="116"/>
      <c r="O81" s="43"/>
      <c r="P81" s="115"/>
      <c r="Q81" s="116"/>
      <c r="R81" s="43"/>
      <c r="S81" s="115"/>
      <c r="T81" s="116"/>
      <c r="U81" s="43"/>
      <c r="V81" s="115"/>
      <c r="W81" s="116"/>
      <c r="X81" s="43"/>
      <c r="Y81" s="115"/>
      <c r="Z81" s="116"/>
      <c r="AA81" s="61"/>
      <c r="AB81" s="115"/>
      <c r="AC81" s="116"/>
      <c r="AD81" s="43"/>
      <c r="AE81" s="71" t="s">
        <v>123</v>
      </c>
      <c r="AF81" s="1">
        <v>20</v>
      </c>
      <c r="AG81" s="117"/>
      <c r="AH81" s="116"/>
      <c r="AI81" s="115"/>
      <c r="AJ81" s="116"/>
      <c r="AK81" s="45"/>
      <c r="AL81" s="43"/>
      <c r="AM81" s="84"/>
      <c r="AN81" s="84"/>
      <c r="AO81" s="61"/>
      <c r="AP81" s="61"/>
      <c r="AQ81" s="84"/>
      <c r="AR81" s="84"/>
      <c r="AS81" s="84"/>
      <c r="AT81" s="84"/>
      <c r="AU81" s="109"/>
      <c r="AV81" s="110"/>
      <c r="AW81" s="111"/>
      <c r="AX81" s="118">
        <f>SUM(I81:AT81)</f>
        <v>20</v>
      </c>
      <c r="AY81" s="119"/>
      <c r="BA81" s="339">
        <v>20</v>
      </c>
      <c r="BB81" s="339"/>
      <c r="BK81">
        <v>325</v>
      </c>
    </row>
    <row r="82" spans="1:63" x14ac:dyDescent="0.2">
      <c r="A82" s="109"/>
      <c r="B82" s="110"/>
      <c r="C82" s="111"/>
      <c r="D82" s="109"/>
      <c r="E82" s="110"/>
      <c r="F82" s="111"/>
      <c r="G82" s="109"/>
      <c r="H82" s="111"/>
      <c r="I82" s="21"/>
      <c r="J82" s="109"/>
      <c r="K82" s="111"/>
      <c r="L82" s="21"/>
      <c r="M82" s="109"/>
      <c r="N82" s="111"/>
      <c r="O82" s="21"/>
      <c r="P82" s="109"/>
      <c r="Q82" s="111"/>
      <c r="R82" s="21"/>
      <c r="S82" s="109"/>
      <c r="T82" s="111"/>
      <c r="U82" s="21"/>
      <c r="V82" s="109"/>
      <c r="W82" s="111"/>
      <c r="X82" s="21"/>
      <c r="Y82" s="109"/>
      <c r="Z82" s="111"/>
      <c r="AB82" s="109"/>
      <c r="AC82" s="111"/>
      <c r="AD82" s="21"/>
      <c r="AE82" s="71"/>
      <c r="AF82" s="1"/>
      <c r="AG82" s="110"/>
      <c r="AH82" s="111"/>
      <c r="AI82" s="109"/>
      <c r="AJ82" s="111"/>
      <c r="AK82" s="19"/>
      <c r="AL82" s="21"/>
      <c r="AM82" s="48"/>
      <c r="AN82" s="48"/>
      <c r="AO82" s="1"/>
      <c r="AP82" s="1"/>
      <c r="AQ82" s="48"/>
      <c r="AR82" s="48"/>
      <c r="AS82" s="48"/>
      <c r="AT82" s="48"/>
      <c r="AU82" s="109"/>
      <c r="AV82" s="110"/>
      <c r="AW82" s="111"/>
      <c r="AX82" s="118"/>
      <c r="AY82" s="119"/>
      <c r="BA82" s="339"/>
      <c r="BB82" s="339"/>
      <c r="BK82">
        <v>300</v>
      </c>
    </row>
    <row r="83" spans="1:63" x14ac:dyDescent="0.2">
      <c r="A83" s="141" t="s">
        <v>9</v>
      </c>
      <c r="B83" s="142"/>
      <c r="C83" s="143"/>
      <c r="D83" s="160"/>
      <c r="E83" s="121"/>
      <c r="F83" s="121"/>
      <c r="G83" s="122"/>
      <c r="H83" s="122"/>
      <c r="I83" s="26"/>
      <c r="J83" s="122"/>
      <c r="K83" s="122"/>
      <c r="L83" s="26"/>
      <c r="M83" s="122"/>
      <c r="N83" s="122"/>
      <c r="O83" s="26"/>
      <c r="P83" s="122"/>
      <c r="Q83" s="122"/>
      <c r="R83" s="26"/>
      <c r="S83" s="122"/>
      <c r="T83" s="122"/>
      <c r="U83" s="26"/>
      <c r="V83" s="122"/>
      <c r="W83" s="122"/>
      <c r="X83" s="26"/>
      <c r="Y83" s="122"/>
      <c r="Z83" s="122"/>
      <c r="AB83" s="122"/>
      <c r="AC83" s="122"/>
      <c r="AD83" s="26"/>
      <c r="AG83" s="122"/>
      <c r="AH83" s="122"/>
      <c r="AI83" s="122"/>
      <c r="AJ83" s="122"/>
      <c r="AK83" s="27"/>
      <c r="AL83" s="26"/>
      <c r="AU83" s="122"/>
      <c r="AV83" s="122"/>
      <c r="AW83" s="122"/>
      <c r="AX83" s="135"/>
      <c r="AY83" s="135"/>
      <c r="BA83" s="339"/>
      <c r="BB83" s="339"/>
      <c r="BK83">
        <v>300</v>
      </c>
    </row>
    <row r="84" spans="1:63" x14ac:dyDescent="0.2">
      <c r="A84" s="109" t="s">
        <v>106</v>
      </c>
      <c r="B84" s="110"/>
      <c r="C84" s="111"/>
      <c r="D84" s="109" t="s">
        <v>56</v>
      </c>
      <c r="E84" s="110"/>
      <c r="F84" s="111"/>
      <c r="G84" s="109" t="s">
        <v>226</v>
      </c>
      <c r="H84" s="111"/>
      <c r="I84" s="21">
        <f>70+50</f>
        <v>120</v>
      </c>
      <c r="J84" s="109" t="s">
        <v>227</v>
      </c>
      <c r="K84" s="111"/>
      <c r="L84" s="21">
        <f>80+50</f>
        <v>130</v>
      </c>
      <c r="M84" s="115"/>
      <c r="N84" s="116"/>
      <c r="O84" s="43"/>
      <c r="P84" s="115"/>
      <c r="Q84" s="116"/>
      <c r="R84" s="43"/>
      <c r="S84" s="115"/>
      <c r="T84" s="116"/>
      <c r="U84" s="43"/>
      <c r="V84" s="115"/>
      <c r="W84" s="116"/>
      <c r="X84" s="43"/>
      <c r="Y84" s="115"/>
      <c r="Z84" s="116"/>
      <c r="AA84" s="61"/>
      <c r="AB84" s="115"/>
      <c r="AC84" s="116"/>
      <c r="AD84" s="43"/>
      <c r="AE84" s="61"/>
      <c r="AF84" s="61"/>
      <c r="AG84" s="117"/>
      <c r="AH84" s="116"/>
      <c r="AI84" s="115"/>
      <c r="AJ84" s="116"/>
      <c r="AK84" s="41"/>
      <c r="AL84" s="41"/>
      <c r="AM84" s="61"/>
      <c r="AN84" s="61"/>
      <c r="AO84" s="61"/>
      <c r="AP84" s="61"/>
      <c r="AQ84" s="61"/>
      <c r="AR84" s="84"/>
      <c r="AS84" s="84"/>
      <c r="AT84" s="84"/>
      <c r="AU84" s="109"/>
      <c r="AV84" s="110"/>
      <c r="AW84" s="111"/>
      <c r="AX84" s="118">
        <f>SUM(I84:AT84)</f>
        <v>250</v>
      </c>
      <c r="AY84" s="119"/>
      <c r="BA84" s="339">
        <v>250</v>
      </c>
      <c r="BB84" s="339"/>
      <c r="BE84" t="s">
        <v>703</v>
      </c>
      <c r="BF84">
        <f>BA84+BA87</f>
        <v>330</v>
      </c>
      <c r="BK84">
        <v>270</v>
      </c>
    </row>
    <row r="85" spans="1:63" x14ac:dyDescent="0.2">
      <c r="A85" s="109" t="s">
        <v>145</v>
      </c>
      <c r="B85" s="110"/>
      <c r="C85" s="111"/>
      <c r="D85" s="109" t="s">
        <v>55</v>
      </c>
      <c r="E85" s="110"/>
      <c r="F85" s="111"/>
      <c r="G85" s="109" t="s">
        <v>120</v>
      </c>
      <c r="H85" s="111"/>
      <c r="I85" s="21">
        <v>50</v>
      </c>
      <c r="J85" s="109" t="s">
        <v>139</v>
      </c>
      <c r="K85" s="111"/>
      <c r="L85" s="21">
        <f>70+50</f>
        <v>120</v>
      </c>
      <c r="M85" s="115"/>
      <c r="N85" s="116"/>
      <c r="O85" s="43"/>
      <c r="P85" s="115"/>
      <c r="Q85" s="116"/>
      <c r="R85" s="43"/>
      <c r="S85" s="115"/>
      <c r="T85" s="116"/>
      <c r="U85" s="43"/>
      <c r="V85" s="115"/>
      <c r="W85" s="116"/>
      <c r="X85" s="43"/>
      <c r="Y85" s="115"/>
      <c r="Z85" s="116"/>
      <c r="AA85" s="61"/>
      <c r="AB85" s="115"/>
      <c r="AC85" s="116"/>
      <c r="AD85" s="43"/>
      <c r="AE85" s="61"/>
      <c r="AF85" s="61"/>
      <c r="AG85" s="117"/>
      <c r="AH85" s="116"/>
      <c r="AI85" s="115"/>
      <c r="AJ85" s="116"/>
      <c r="AK85" s="41"/>
      <c r="AL85" s="41"/>
      <c r="AM85" s="61"/>
      <c r="AN85" s="61"/>
      <c r="AO85" s="61"/>
      <c r="AP85" s="61"/>
      <c r="AQ85" s="61"/>
      <c r="AR85" s="84"/>
      <c r="AS85" s="84"/>
      <c r="AT85" s="84"/>
      <c r="AU85" s="109"/>
      <c r="AV85" s="110"/>
      <c r="AW85" s="111"/>
      <c r="AX85" s="118">
        <f>SUM(I85:AT85)</f>
        <v>170</v>
      </c>
      <c r="AY85" s="119"/>
      <c r="BA85" s="339">
        <v>170</v>
      </c>
      <c r="BB85" s="339"/>
      <c r="BE85" t="s">
        <v>699</v>
      </c>
      <c r="BF85">
        <f>BA85+BA86+BA88</f>
        <v>240</v>
      </c>
      <c r="BK85">
        <v>270</v>
      </c>
    </row>
    <row r="86" spans="1:63" x14ac:dyDescent="0.2">
      <c r="A86" s="109" t="s">
        <v>146</v>
      </c>
      <c r="B86" s="110"/>
      <c r="C86" s="111"/>
      <c r="D86" s="109" t="s">
        <v>55</v>
      </c>
      <c r="E86" s="110"/>
      <c r="F86" s="111"/>
      <c r="G86" s="109" t="s">
        <v>133</v>
      </c>
      <c r="H86" s="111"/>
      <c r="I86" s="21">
        <v>40</v>
      </c>
      <c r="J86" s="109" t="s">
        <v>142</v>
      </c>
      <c r="K86" s="111"/>
      <c r="L86" s="21">
        <v>10</v>
      </c>
      <c r="M86" s="115"/>
      <c r="N86" s="116"/>
      <c r="O86" s="43"/>
      <c r="P86" s="115"/>
      <c r="Q86" s="116"/>
      <c r="R86" s="43"/>
      <c r="S86" s="115"/>
      <c r="T86" s="116"/>
      <c r="U86" s="43"/>
      <c r="V86" s="115"/>
      <c r="W86" s="116"/>
      <c r="X86" s="43"/>
      <c r="Y86" s="115"/>
      <c r="Z86" s="116"/>
      <c r="AA86" s="61"/>
      <c r="AB86" s="115"/>
      <c r="AC86" s="116"/>
      <c r="AD86" s="43"/>
      <c r="AE86" s="61"/>
      <c r="AF86" s="61"/>
      <c r="AG86" s="117"/>
      <c r="AH86" s="116"/>
      <c r="AI86" s="115"/>
      <c r="AJ86" s="116"/>
      <c r="AK86" s="41"/>
      <c r="AL86" s="41"/>
      <c r="AM86" s="61"/>
      <c r="AN86" s="61"/>
      <c r="AO86" s="61"/>
      <c r="AP86" s="61"/>
      <c r="AQ86" s="61"/>
      <c r="AR86" s="84"/>
      <c r="AS86" s="84"/>
      <c r="AT86" s="84"/>
      <c r="AU86" s="109"/>
      <c r="AV86" s="110"/>
      <c r="AW86" s="111"/>
      <c r="AX86" s="118">
        <f>SUM(I86:AT86)</f>
        <v>50</v>
      </c>
      <c r="AY86" s="119"/>
      <c r="BA86" s="339">
        <v>50</v>
      </c>
      <c r="BB86" s="339"/>
      <c r="BE86" t="s">
        <v>697</v>
      </c>
      <c r="BF86">
        <f>BA89+BA90+BA91+BA93+BA92+BA94+BA95+BA96+BA97+BA98</f>
        <v>1490</v>
      </c>
      <c r="BK86">
        <v>260</v>
      </c>
    </row>
    <row r="87" spans="1:63" x14ac:dyDescent="0.2">
      <c r="A87" s="109" t="s">
        <v>147</v>
      </c>
      <c r="B87" s="110"/>
      <c r="C87" s="111"/>
      <c r="D87" s="109" t="s">
        <v>56</v>
      </c>
      <c r="E87" s="110"/>
      <c r="F87" s="111"/>
      <c r="G87" s="109" t="s">
        <v>135</v>
      </c>
      <c r="H87" s="111"/>
      <c r="I87" s="21">
        <v>40</v>
      </c>
      <c r="J87" s="109" t="s">
        <v>135</v>
      </c>
      <c r="K87" s="111"/>
      <c r="L87" s="21">
        <v>40</v>
      </c>
      <c r="M87" s="115"/>
      <c r="N87" s="116"/>
      <c r="O87" s="43"/>
      <c r="P87" s="115"/>
      <c r="Q87" s="116"/>
      <c r="R87" s="43"/>
      <c r="S87" s="115"/>
      <c r="T87" s="116"/>
      <c r="U87" s="43"/>
      <c r="V87" s="115"/>
      <c r="W87" s="116"/>
      <c r="X87" s="43"/>
      <c r="Y87" s="115"/>
      <c r="Z87" s="116"/>
      <c r="AA87" s="61"/>
      <c r="AB87" s="115"/>
      <c r="AC87" s="116"/>
      <c r="AD87" s="43"/>
      <c r="AE87" s="61"/>
      <c r="AF87" s="61"/>
      <c r="AG87" s="117"/>
      <c r="AH87" s="116"/>
      <c r="AI87" s="115"/>
      <c r="AJ87" s="116"/>
      <c r="AK87" s="41"/>
      <c r="AL87" s="41"/>
      <c r="AM87" s="61"/>
      <c r="AN87" s="61"/>
      <c r="AO87" s="61"/>
      <c r="AP87" s="61"/>
      <c r="AQ87" s="61"/>
      <c r="AR87" s="84"/>
      <c r="AS87" s="84"/>
      <c r="AT87" s="84"/>
      <c r="AU87" s="109"/>
      <c r="AV87" s="110"/>
      <c r="AW87" s="111"/>
      <c r="AX87" s="118">
        <f>SUM(I87:AT87)</f>
        <v>80</v>
      </c>
      <c r="AY87" s="119"/>
      <c r="BA87" s="339">
        <v>80</v>
      </c>
      <c r="BB87" s="339"/>
      <c r="BE87" t="s">
        <v>695</v>
      </c>
      <c r="BF87">
        <f>BA99+BA100+BA101+BA103+BA104</f>
        <v>905</v>
      </c>
      <c r="BK87">
        <v>260</v>
      </c>
    </row>
    <row r="88" spans="1:63" x14ac:dyDescent="0.2">
      <c r="A88" s="109" t="s">
        <v>148</v>
      </c>
      <c r="B88" s="110"/>
      <c r="C88" s="111"/>
      <c r="D88" s="109" t="s">
        <v>55</v>
      </c>
      <c r="E88" s="110"/>
      <c r="F88" s="111"/>
      <c r="G88" s="109" t="s">
        <v>123</v>
      </c>
      <c r="H88" s="111"/>
      <c r="I88" s="21">
        <v>20</v>
      </c>
      <c r="J88" s="115"/>
      <c r="K88" s="116"/>
      <c r="L88" s="43"/>
      <c r="M88" s="115"/>
      <c r="N88" s="116"/>
      <c r="O88" s="43"/>
      <c r="P88" s="115"/>
      <c r="Q88" s="116"/>
      <c r="R88" s="43"/>
      <c r="S88" s="115"/>
      <c r="T88" s="116"/>
      <c r="U88" s="43"/>
      <c r="V88" s="115"/>
      <c r="W88" s="116"/>
      <c r="X88" s="43"/>
      <c r="Y88" s="115"/>
      <c r="Z88" s="116"/>
      <c r="AA88" s="61"/>
      <c r="AB88" s="115"/>
      <c r="AC88" s="116"/>
      <c r="AD88" s="43"/>
      <c r="AE88" s="61"/>
      <c r="AF88" s="61"/>
      <c r="AG88" s="117"/>
      <c r="AH88" s="116"/>
      <c r="AI88" s="115"/>
      <c r="AJ88" s="116"/>
      <c r="AK88" s="41"/>
      <c r="AL88" s="41"/>
      <c r="AM88" s="61"/>
      <c r="AN88" s="61"/>
      <c r="AO88" s="61"/>
      <c r="AP88" s="61"/>
      <c r="AQ88" s="61"/>
      <c r="AR88" s="84"/>
      <c r="AS88" s="84"/>
      <c r="AT88" s="84"/>
      <c r="AU88" s="109"/>
      <c r="AV88" s="110"/>
      <c r="AW88" s="111"/>
      <c r="AX88" s="118">
        <f>SUM(I88:AT88)</f>
        <v>20</v>
      </c>
      <c r="AY88" s="119"/>
      <c r="BA88" s="339">
        <v>20</v>
      </c>
      <c r="BB88" s="339"/>
      <c r="BE88" t="s">
        <v>704</v>
      </c>
      <c r="BF88">
        <v>90</v>
      </c>
      <c r="BK88">
        <v>250</v>
      </c>
    </row>
    <row r="89" spans="1:63" x14ac:dyDescent="0.2">
      <c r="A89" s="109" t="s">
        <v>249</v>
      </c>
      <c r="B89" s="110"/>
      <c r="C89" s="111"/>
      <c r="D89" s="109" t="s">
        <v>250</v>
      </c>
      <c r="E89" s="110"/>
      <c r="F89" s="111"/>
      <c r="G89" s="115"/>
      <c r="H89" s="116"/>
      <c r="I89" s="43"/>
      <c r="J89" s="115"/>
      <c r="K89" s="116"/>
      <c r="L89" s="43"/>
      <c r="M89" s="109" t="s">
        <v>251</v>
      </c>
      <c r="N89" s="111"/>
      <c r="O89" s="21">
        <v>130</v>
      </c>
      <c r="P89" s="109" t="s">
        <v>251</v>
      </c>
      <c r="Q89" s="111"/>
      <c r="R89" s="21">
        <v>130</v>
      </c>
      <c r="S89" s="109" t="s">
        <v>286</v>
      </c>
      <c r="T89" s="111"/>
      <c r="U89" s="21">
        <v>40</v>
      </c>
      <c r="V89" s="115"/>
      <c r="W89" s="116"/>
      <c r="X89" s="43"/>
      <c r="Y89" s="115"/>
      <c r="Z89" s="116"/>
      <c r="AA89" s="61"/>
      <c r="AB89" s="115"/>
      <c r="AC89" s="116"/>
      <c r="AD89" s="43"/>
      <c r="AE89" s="61"/>
      <c r="AF89" s="61"/>
      <c r="AG89" s="117"/>
      <c r="AH89" s="116"/>
      <c r="AI89" s="115"/>
      <c r="AJ89" s="117"/>
      <c r="AK89" s="41"/>
      <c r="AL89" s="41"/>
      <c r="AM89" s="61"/>
      <c r="AN89" s="61"/>
      <c r="AO89" s="61"/>
      <c r="AP89" s="61"/>
      <c r="AQ89" s="61"/>
      <c r="AR89" s="84"/>
      <c r="AS89" s="84"/>
      <c r="AT89" s="84"/>
      <c r="AU89" s="109"/>
      <c r="AV89" s="110"/>
      <c r="AW89" s="111"/>
      <c r="AX89" s="118">
        <f>SUM(I89:AT89)</f>
        <v>300</v>
      </c>
      <c r="AY89" s="119"/>
      <c r="BA89" s="339">
        <v>300</v>
      </c>
      <c r="BB89" s="339"/>
      <c r="BK89">
        <v>250</v>
      </c>
    </row>
    <row r="90" spans="1:63" x14ac:dyDescent="0.2">
      <c r="A90" s="109" t="s">
        <v>282</v>
      </c>
      <c r="B90" s="110"/>
      <c r="C90" s="111"/>
      <c r="D90" s="109" t="s">
        <v>250</v>
      </c>
      <c r="E90" s="110"/>
      <c r="F90" s="111"/>
      <c r="G90" s="115"/>
      <c r="H90" s="116"/>
      <c r="I90" s="43"/>
      <c r="J90" s="115"/>
      <c r="K90" s="116"/>
      <c r="L90" s="43"/>
      <c r="M90" s="109" t="s">
        <v>283</v>
      </c>
      <c r="N90" s="111"/>
      <c r="O90" s="21">
        <v>50</v>
      </c>
      <c r="P90" s="109" t="s">
        <v>283</v>
      </c>
      <c r="Q90" s="111"/>
      <c r="R90" s="21">
        <v>50</v>
      </c>
      <c r="S90" s="109" t="s">
        <v>320</v>
      </c>
      <c r="T90" s="111"/>
      <c r="U90" s="21">
        <v>130</v>
      </c>
      <c r="V90" s="115"/>
      <c r="W90" s="116"/>
      <c r="X90" s="43"/>
      <c r="Y90" s="115"/>
      <c r="Z90" s="116"/>
      <c r="AA90" s="61"/>
      <c r="AB90" s="115"/>
      <c r="AC90" s="116"/>
      <c r="AD90" s="43"/>
      <c r="AE90" s="61"/>
      <c r="AF90" s="61"/>
      <c r="AG90" s="117"/>
      <c r="AH90" s="116"/>
      <c r="AI90" s="115"/>
      <c r="AJ90" s="117"/>
      <c r="AK90" s="41"/>
      <c r="AL90" s="41"/>
      <c r="AM90" s="1" t="s">
        <v>123</v>
      </c>
      <c r="AN90" s="1">
        <v>20</v>
      </c>
      <c r="AO90" s="1" t="s">
        <v>123</v>
      </c>
      <c r="AP90" s="1">
        <v>20</v>
      </c>
      <c r="AQ90" s="61"/>
      <c r="AR90" s="84"/>
      <c r="AS90" s="84"/>
      <c r="AT90" s="84"/>
      <c r="AU90" s="109"/>
      <c r="AV90" s="110"/>
      <c r="AW90" s="111"/>
      <c r="AX90" s="118">
        <f>SUM(I90:AT90)</f>
        <v>270</v>
      </c>
      <c r="AY90" s="119"/>
      <c r="BA90" s="339">
        <v>270</v>
      </c>
      <c r="BB90" s="339"/>
      <c r="BK90">
        <v>250</v>
      </c>
    </row>
    <row r="91" spans="1:63" x14ac:dyDescent="0.2">
      <c r="A91" s="109" t="s">
        <v>536</v>
      </c>
      <c r="B91" s="110"/>
      <c r="C91" s="111"/>
      <c r="D91" s="109" t="s">
        <v>250</v>
      </c>
      <c r="E91" s="110"/>
      <c r="F91" s="111"/>
      <c r="G91" s="115"/>
      <c r="H91" s="116"/>
      <c r="I91" s="43"/>
      <c r="J91" s="115"/>
      <c r="K91" s="116"/>
      <c r="L91" s="43"/>
      <c r="M91" s="109" t="s">
        <v>123</v>
      </c>
      <c r="N91" s="111"/>
      <c r="O91" s="21">
        <v>20</v>
      </c>
      <c r="P91" s="109" t="s">
        <v>286</v>
      </c>
      <c r="Q91" s="111"/>
      <c r="R91" s="21">
        <v>40</v>
      </c>
      <c r="S91" s="115"/>
      <c r="T91" s="116"/>
      <c r="U91" s="43"/>
      <c r="V91" s="115"/>
      <c r="W91" s="116"/>
      <c r="X91" s="43"/>
      <c r="Y91" s="115"/>
      <c r="Z91" s="116"/>
      <c r="AA91" s="61"/>
      <c r="AB91" s="115"/>
      <c r="AC91" s="116"/>
      <c r="AD91" s="43"/>
      <c r="AE91" s="61"/>
      <c r="AF91" s="61"/>
      <c r="AG91" s="117"/>
      <c r="AH91" s="116"/>
      <c r="AI91" s="115"/>
      <c r="AJ91" s="117"/>
      <c r="AK91" s="41"/>
      <c r="AL91" s="41"/>
      <c r="AM91" s="1" t="s">
        <v>251</v>
      </c>
      <c r="AN91" s="1">
        <v>130</v>
      </c>
      <c r="AO91" s="61"/>
      <c r="AP91" s="61"/>
      <c r="AQ91" s="61"/>
      <c r="AR91" s="84"/>
      <c r="AS91" s="84"/>
      <c r="AT91" s="84"/>
      <c r="AU91" s="109"/>
      <c r="AV91" s="110"/>
      <c r="AW91" s="111"/>
      <c r="AX91" s="118">
        <f>SUM(I91:AT91)</f>
        <v>190</v>
      </c>
      <c r="AY91" s="119"/>
      <c r="BA91" s="339">
        <v>190</v>
      </c>
      <c r="BB91" s="339"/>
    </row>
    <row r="92" spans="1:63" x14ac:dyDescent="0.2">
      <c r="A92" s="109" t="s">
        <v>287</v>
      </c>
      <c r="B92" s="110"/>
      <c r="C92" s="111"/>
      <c r="D92" s="109" t="s">
        <v>250</v>
      </c>
      <c r="E92" s="110"/>
      <c r="F92" s="111"/>
      <c r="G92" s="115"/>
      <c r="H92" s="116"/>
      <c r="I92" s="43"/>
      <c r="J92" s="115"/>
      <c r="K92" s="116"/>
      <c r="L92" s="43"/>
      <c r="M92" s="109" t="s">
        <v>123</v>
      </c>
      <c r="N92" s="111"/>
      <c r="O92" s="21">
        <v>20</v>
      </c>
      <c r="P92" s="109" t="s">
        <v>123</v>
      </c>
      <c r="Q92" s="111"/>
      <c r="R92" s="21">
        <v>20</v>
      </c>
      <c r="S92" s="115"/>
      <c r="T92" s="116"/>
      <c r="U92" s="43"/>
      <c r="V92" s="115"/>
      <c r="W92" s="116"/>
      <c r="X92" s="43"/>
      <c r="Y92" s="115"/>
      <c r="Z92" s="116"/>
      <c r="AA92" s="61"/>
      <c r="AB92" s="115"/>
      <c r="AC92" s="116"/>
      <c r="AD92" s="43"/>
      <c r="AE92" s="61"/>
      <c r="AF92" s="61"/>
      <c r="AG92" s="117"/>
      <c r="AH92" s="116"/>
      <c r="AI92" s="43"/>
      <c r="AJ92" s="82"/>
      <c r="AK92" s="61"/>
      <c r="AL92" s="41"/>
      <c r="AM92" s="61"/>
      <c r="AN92" s="61"/>
      <c r="AO92" s="61"/>
      <c r="AP92" s="61"/>
      <c r="AQ92" s="61"/>
      <c r="AR92" s="84"/>
      <c r="AS92" s="84"/>
      <c r="AT92" s="84"/>
      <c r="AU92" s="21"/>
      <c r="AV92" s="21"/>
      <c r="AW92" s="247"/>
      <c r="AX92" s="118">
        <f>SUM(I92:AT92)</f>
        <v>40</v>
      </c>
      <c r="AY92" s="119"/>
      <c r="BA92" s="339">
        <v>40</v>
      </c>
      <c r="BB92" s="339"/>
    </row>
    <row r="93" spans="1:63" x14ac:dyDescent="0.2">
      <c r="A93" s="109" t="s">
        <v>288</v>
      </c>
      <c r="B93" s="110"/>
      <c r="C93" s="111"/>
      <c r="D93" s="109" t="s">
        <v>250</v>
      </c>
      <c r="E93" s="110"/>
      <c r="F93" s="111"/>
      <c r="G93" s="115"/>
      <c r="H93" s="116"/>
      <c r="I93" s="43"/>
      <c r="J93" s="115"/>
      <c r="K93" s="116"/>
      <c r="L93" s="43"/>
      <c r="M93" s="109" t="s">
        <v>123</v>
      </c>
      <c r="N93" s="111"/>
      <c r="O93" s="21">
        <v>20</v>
      </c>
      <c r="P93" s="109" t="s">
        <v>123</v>
      </c>
      <c r="Q93" s="111"/>
      <c r="R93" s="21">
        <v>20</v>
      </c>
      <c r="S93" s="109" t="s">
        <v>123</v>
      </c>
      <c r="T93" s="111"/>
      <c r="U93" s="21">
        <v>20</v>
      </c>
      <c r="V93" s="115"/>
      <c r="W93" s="116"/>
      <c r="X93" s="43"/>
      <c r="Y93" s="115"/>
      <c r="Z93" s="116"/>
      <c r="AA93" s="61"/>
      <c r="AB93" s="115"/>
      <c r="AC93" s="116"/>
      <c r="AD93" s="43"/>
      <c r="AE93" s="61"/>
      <c r="AF93" s="61"/>
      <c r="AG93" s="117"/>
      <c r="AH93" s="116"/>
      <c r="AI93" s="43"/>
      <c r="AJ93" s="82"/>
      <c r="AK93" s="61"/>
      <c r="AL93" s="41"/>
      <c r="AM93" s="61"/>
      <c r="AN93" s="61"/>
      <c r="AO93" s="61"/>
      <c r="AP93" s="61"/>
      <c r="AQ93" s="61"/>
      <c r="AR93" s="84"/>
      <c r="AS93" s="84"/>
      <c r="AT93" s="84"/>
      <c r="AU93" s="21"/>
      <c r="AV93" s="21"/>
      <c r="AW93" s="247"/>
      <c r="AX93" s="118">
        <f>SUM(I93:AT93)</f>
        <v>60</v>
      </c>
      <c r="AY93" s="119"/>
      <c r="BA93" s="339">
        <v>60</v>
      </c>
      <c r="BB93" s="339"/>
    </row>
    <row r="94" spans="1:63" x14ac:dyDescent="0.2">
      <c r="A94" s="109" t="s">
        <v>321</v>
      </c>
      <c r="B94" s="110"/>
      <c r="C94" s="111"/>
      <c r="D94" s="109" t="s">
        <v>250</v>
      </c>
      <c r="E94" s="110"/>
      <c r="F94" s="111"/>
      <c r="G94" s="115"/>
      <c r="H94" s="116"/>
      <c r="I94" s="43"/>
      <c r="J94" s="115"/>
      <c r="K94" s="116"/>
      <c r="L94" s="43"/>
      <c r="M94" s="115"/>
      <c r="N94" s="116"/>
      <c r="O94" s="43"/>
      <c r="P94" s="115"/>
      <c r="Q94" s="116"/>
      <c r="R94" s="43"/>
      <c r="S94" s="109" t="s">
        <v>322</v>
      </c>
      <c r="T94" s="111"/>
      <c r="U94" s="21">
        <v>85</v>
      </c>
      <c r="V94" s="115"/>
      <c r="W94" s="116"/>
      <c r="X94" s="43"/>
      <c r="Y94" s="115"/>
      <c r="Z94" s="116"/>
      <c r="AA94" s="61"/>
      <c r="AB94" s="115"/>
      <c r="AC94" s="116"/>
      <c r="AD94" s="43"/>
      <c r="AE94" s="61"/>
      <c r="AF94" s="61"/>
      <c r="AG94" s="117"/>
      <c r="AH94" s="116"/>
      <c r="AI94" s="115"/>
      <c r="AJ94" s="117"/>
      <c r="AK94" s="41"/>
      <c r="AL94" s="41"/>
      <c r="AM94" s="61"/>
      <c r="AN94" s="61"/>
      <c r="AO94" s="61"/>
      <c r="AP94" s="61"/>
      <c r="AQ94" s="61"/>
      <c r="AR94" s="84"/>
      <c r="AS94" s="84"/>
      <c r="AT94" s="84"/>
      <c r="AU94" s="109"/>
      <c r="AV94" s="110"/>
      <c r="AW94" s="111"/>
      <c r="AX94" s="118">
        <f>SUM(I94:AT94)</f>
        <v>85</v>
      </c>
      <c r="AY94" s="119"/>
      <c r="BA94" s="339">
        <v>85</v>
      </c>
      <c r="BB94" s="339"/>
    </row>
    <row r="95" spans="1:63" x14ac:dyDescent="0.2">
      <c r="A95" s="109" t="s">
        <v>284</v>
      </c>
      <c r="B95" s="110"/>
      <c r="C95" s="111"/>
      <c r="D95" s="109" t="s">
        <v>250</v>
      </c>
      <c r="E95" s="110"/>
      <c r="F95" s="111"/>
      <c r="G95" s="115"/>
      <c r="H95" s="116"/>
      <c r="I95" s="43"/>
      <c r="J95" s="115"/>
      <c r="K95" s="116"/>
      <c r="L95" s="43"/>
      <c r="M95" s="109" t="s">
        <v>285</v>
      </c>
      <c r="N95" s="111"/>
      <c r="O95" s="21">
        <v>40</v>
      </c>
      <c r="P95" s="109" t="s">
        <v>310</v>
      </c>
      <c r="Q95" s="111"/>
      <c r="R95" s="21">
        <v>15</v>
      </c>
      <c r="S95" s="115"/>
      <c r="T95" s="116"/>
      <c r="U95" s="43"/>
      <c r="V95" s="115"/>
      <c r="W95" s="116"/>
      <c r="X95" s="43"/>
      <c r="Y95" s="115"/>
      <c r="Z95" s="116"/>
      <c r="AA95" s="61"/>
      <c r="AB95" s="115"/>
      <c r="AC95" s="116"/>
      <c r="AD95" s="43"/>
      <c r="AE95" s="61"/>
      <c r="AF95" s="61"/>
      <c r="AG95" s="117"/>
      <c r="AH95" s="116"/>
      <c r="AI95" s="115"/>
      <c r="AJ95" s="116"/>
      <c r="AK95" s="22" t="s">
        <v>123</v>
      </c>
      <c r="AL95" s="22">
        <v>20</v>
      </c>
      <c r="AM95" s="1" t="s">
        <v>123</v>
      </c>
      <c r="AN95" s="1">
        <v>20</v>
      </c>
      <c r="AO95" s="61"/>
      <c r="AP95" s="61"/>
      <c r="AQ95" s="61"/>
      <c r="AR95" s="84"/>
      <c r="AS95" s="84"/>
      <c r="AT95" s="84"/>
      <c r="AU95" s="109"/>
      <c r="AV95" s="110"/>
      <c r="AW95" s="111"/>
      <c r="AX95" s="118">
        <f>SUM(I95:AT95)</f>
        <v>95</v>
      </c>
      <c r="AY95" s="119"/>
      <c r="BA95" s="339">
        <v>95</v>
      </c>
      <c r="BB95" s="339"/>
    </row>
    <row r="96" spans="1:63" x14ac:dyDescent="0.2">
      <c r="A96" s="109" t="s">
        <v>358</v>
      </c>
      <c r="B96" s="110"/>
      <c r="C96" s="111"/>
      <c r="D96" s="109" t="s">
        <v>250</v>
      </c>
      <c r="E96" s="110"/>
      <c r="F96" s="111"/>
      <c r="G96" s="115"/>
      <c r="H96" s="116"/>
      <c r="I96" s="43"/>
      <c r="J96" s="115"/>
      <c r="K96" s="116"/>
      <c r="L96" s="43"/>
      <c r="M96" s="115"/>
      <c r="N96" s="116"/>
      <c r="O96" s="43"/>
      <c r="P96" s="115"/>
      <c r="Q96" s="116"/>
      <c r="R96" s="43"/>
      <c r="S96" s="115"/>
      <c r="T96" s="116"/>
      <c r="U96" s="43"/>
      <c r="V96" s="109" t="s">
        <v>359</v>
      </c>
      <c r="W96" s="111"/>
      <c r="X96" s="21">
        <v>120</v>
      </c>
      <c r="Y96" s="109" t="s">
        <v>283</v>
      </c>
      <c r="Z96" s="111"/>
      <c r="AA96" s="1">
        <v>50</v>
      </c>
      <c r="AB96" s="109" t="s">
        <v>283</v>
      </c>
      <c r="AC96" s="111"/>
      <c r="AD96" s="21">
        <v>50</v>
      </c>
      <c r="AE96" s="61"/>
      <c r="AF96" s="61"/>
      <c r="AG96" s="117"/>
      <c r="AH96" s="116"/>
      <c r="AI96" s="115"/>
      <c r="AJ96" s="116"/>
      <c r="AK96" s="22" t="s">
        <v>123</v>
      </c>
      <c r="AL96" s="22">
        <v>20</v>
      </c>
      <c r="AM96" s="1" t="s">
        <v>123</v>
      </c>
      <c r="AN96" s="1">
        <v>20</v>
      </c>
      <c r="AO96" s="61"/>
      <c r="AP96" s="61"/>
      <c r="AQ96" s="61"/>
      <c r="AR96" s="84"/>
      <c r="AS96" s="84"/>
      <c r="AT96" s="84"/>
      <c r="AU96" s="109"/>
      <c r="AV96" s="110"/>
      <c r="AW96" s="111"/>
      <c r="AX96" s="118">
        <f>SUM(I96:AT96)</f>
        <v>260</v>
      </c>
      <c r="AY96" s="119"/>
      <c r="BA96" s="339">
        <v>260</v>
      </c>
      <c r="BB96" s="339"/>
    </row>
    <row r="97" spans="1:58" x14ac:dyDescent="0.2">
      <c r="A97" s="109" t="s">
        <v>705</v>
      </c>
      <c r="B97" s="110"/>
      <c r="C97" s="111"/>
      <c r="D97" s="109" t="s">
        <v>250</v>
      </c>
      <c r="E97" s="110"/>
      <c r="F97" s="111"/>
      <c r="G97" s="115"/>
      <c r="H97" s="116"/>
      <c r="I97" s="43"/>
      <c r="J97" s="115"/>
      <c r="K97" s="116"/>
      <c r="L97" s="43"/>
      <c r="M97" s="115"/>
      <c r="N97" s="116"/>
      <c r="O97" s="43"/>
      <c r="P97" s="115"/>
      <c r="Q97" s="116"/>
      <c r="R97" s="43"/>
      <c r="S97" s="115"/>
      <c r="T97" s="116"/>
      <c r="U97" s="43"/>
      <c r="V97" s="115"/>
      <c r="W97" s="116"/>
      <c r="X97" s="43"/>
      <c r="Y97" s="115"/>
      <c r="Z97" s="116"/>
      <c r="AA97" s="61"/>
      <c r="AB97" s="115"/>
      <c r="AC97" s="116"/>
      <c r="AD97" s="43"/>
      <c r="AE97" s="61"/>
      <c r="AF97" s="61"/>
      <c r="AG97" s="117"/>
      <c r="AH97" s="116"/>
      <c r="AI97" s="115"/>
      <c r="AJ97" s="116"/>
      <c r="AK97" s="22" t="s">
        <v>286</v>
      </c>
      <c r="AL97" s="22">
        <v>40</v>
      </c>
      <c r="AM97" s="1" t="s">
        <v>286</v>
      </c>
      <c r="AN97" s="1">
        <v>40</v>
      </c>
      <c r="AO97" s="1" t="s">
        <v>293</v>
      </c>
      <c r="AP97" s="1">
        <v>50</v>
      </c>
      <c r="AQ97" s="61"/>
      <c r="AR97" s="84"/>
      <c r="AS97" s="84"/>
      <c r="AT97" s="84"/>
      <c r="AU97" s="109"/>
      <c r="AV97" s="110"/>
      <c r="AW97" s="111"/>
      <c r="AX97" s="118">
        <f>SUM(I97:AT97)</f>
        <v>130</v>
      </c>
      <c r="AY97" s="119"/>
      <c r="BA97" s="339">
        <v>130</v>
      </c>
      <c r="BB97" s="339"/>
    </row>
    <row r="98" spans="1:58" ht="17" thickBot="1" x14ac:dyDescent="0.25">
      <c r="A98" s="109" t="s">
        <v>706</v>
      </c>
      <c r="B98" s="110"/>
      <c r="C98" s="111"/>
      <c r="D98" s="109" t="s">
        <v>250</v>
      </c>
      <c r="E98" s="110"/>
      <c r="F98" s="111"/>
      <c r="G98" s="115"/>
      <c r="H98" s="116"/>
      <c r="I98" s="43"/>
      <c r="J98" s="115"/>
      <c r="K98" s="116"/>
      <c r="L98" s="43"/>
      <c r="M98" s="115"/>
      <c r="N98" s="116"/>
      <c r="O98" s="43"/>
      <c r="P98" s="115"/>
      <c r="Q98" s="116"/>
      <c r="R98" s="43"/>
      <c r="S98" s="115"/>
      <c r="T98" s="116"/>
      <c r="U98" s="43"/>
      <c r="V98" s="115"/>
      <c r="W98" s="116"/>
      <c r="X98" s="43"/>
      <c r="Y98" s="115"/>
      <c r="Z98" s="116"/>
      <c r="AA98" s="61"/>
      <c r="AB98" s="115"/>
      <c r="AC98" s="116"/>
      <c r="AD98" s="43"/>
      <c r="AE98" s="61"/>
      <c r="AF98" s="61"/>
      <c r="AG98" s="117"/>
      <c r="AH98" s="116"/>
      <c r="AI98" s="115"/>
      <c r="AJ98" s="116"/>
      <c r="AK98" s="41"/>
      <c r="AL98" s="41"/>
      <c r="AM98" s="1" t="s">
        <v>123</v>
      </c>
      <c r="AN98" s="1">
        <v>20</v>
      </c>
      <c r="AO98" s="1" t="s">
        <v>286</v>
      </c>
      <c r="AP98" s="1">
        <v>40</v>
      </c>
      <c r="AQ98" s="61"/>
      <c r="AR98" s="84"/>
      <c r="AS98" s="84"/>
      <c r="AT98" s="84"/>
      <c r="AU98" s="109"/>
      <c r="AV98" s="110"/>
      <c r="AW98" s="111"/>
      <c r="AX98" s="118">
        <f>SUM(I98:AT98)</f>
        <v>60</v>
      </c>
      <c r="AY98" s="119"/>
      <c r="BA98" s="339">
        <v>60</v>
      </c>
      <c r="BB98" s="339"/>
    </row>
    <row r="99" spans="1:58" ht="18" thickTop="1" thickBot="1" x14ac:dyDescent="0.25">
      <c r="A99" s="109" t="s">
        <v>518</v>
      </c>
      <c r="B99" s="110"/>
      <c r="C99" s="111"/>
      <c r="D99" s="109" t="s">
        <v>349</v>
      </c>
      <c r="E99" s="110"/>
      <c r="F99" s="111"/>
      <c r="G99" s="115"/>
      <c r="H99" s="116"/>
      <c r="I99" s="43"/>
      <c r="J99" s="115"/>
      <c r="K99" s="116"/>
      <c r="L99" s="43"/>
      <c r="M99" s="109" t="s">
        <v>286</v>
      </c>
      <c r="N99" s="111"/>
      <c r="O99" s="21">
        <v>40</v>
      </c>
      <c r="P99" s="109" t="s">
        <v>123</v>
      </c>
      <c r="Q99" s="111"/>
      <c r="R99" s="21">
        <v>20</v>
      </c>
      <c r="S99" s="109" t="s">
        <v>324</v>
      </c>
      <c r="T99" s="111"/>
      <c r="U99" s="21">
        <v>140</v>
      </c>
      <c r="V99" s="109" t="s">
        <v>293</v>
      </c>
      <c r="W99" s="111"/>
      <c r="X99" s="21">
        <v>50</v>
      </c>
      <c r="Y99" s="109" t="s">
        <v>309</v>
      </c>
      <c r="Z99" s="111"/>
      <c r="AA99" s="1">
        <v>140</v>
      </c>
      <c r="AB99" s="109" t="s">
        <v>293</v>
      </c>
      <c r="AC99" s="111"/>
      <c r="AD99" s="21">
        <v>50</v>
      </c>
      <c r="AE99" s="61"/>
      <c r="AF99" s="61"/>
      <c r="AG99" s="117"/>
      <c r="AH99" s="116"/>
      <c r="AI99" s="115"/>
      <c r="AJ99" s="116"/>
      <c r="AK99" s="22" t="s">
        <v>309</v>
      </c>
      <c r="AL99" s="22">
        <v>140</v>
      </c>
      <c r="AM99" s="1" t="s">
        <v>123</v>
      </c>
      <c r="AN99" s="1">
        <v>20</v>
      </c>
      <c r="AO99" s="61"/>
      <c r="AP99" s="61"/>
      <c r="AQ99" s="1" t="s">
        <v>293</v>
      </c>
      <c r="AR99" s="48">
        <v>50</v>
      </c>
      <c r="AS99" s="48"/>
      <c r="AT99" s="48"/>
      <c r="AU99" s="109"/>
      <c r="AV99" s="110"/>
      <c r="AW99" s="111"/>
      <c r="AX99" s="118">
        <f>SUM(I99:AT99)</f>
        <v>650</v>
      </c>
      <c r="AY99" s="119"/>
      <c r="BA99" s="349">
        <f>140+140+140+50+50</f>
        <v>520</v>
      </c>
      <c r="BB99" s="350"/>
      <c r="BC99" t="s">
        <v>82</v>
      </c>
    </row>
    <row r="100" spans="1:58" ht="17" thickTop="1" x14ac:dyDescent="0.2">
      <c r="A100" s="109" t="s">
        <v>658</v>
      </c>
      <c r="B100" s="110"/>
      <c r="C100" s="111"/>
      <c r="D100" s="203" t="s">
        <v>349</v>
      </c>
      <c r="E100" s="330"/>
      <c r="F100" s="204"/>
      <c r="G100" s="115"/>
      <c r="H100" s="116"/>
      <c r="I100" s="43"/>
      <c r="J100" s="115"/>
      <c r="K100" s="116"/>
      <c r="L100" s="43"/>
      <c r="M100" s="115"/>
      <c r="N100" s="116"/>
      <c r="O100" s="43"/>
      <c r="P100" s="115"/>
      <c r="Q100" s="116"/>
      <c r="R100" s="43"/>
      <c r="S100" s="115"/>
      <c r="T100" s="116"/>
      <c r="U100" s="43"/>
      <c r="V100" s="115"/>
      <c r="W100" s="116"/>
      <c r="X100" s="43"/>
      <c r="Y100" s="115"/>
      <c r="Z100" s="116"/>
      <c r="AA100" s="61"/>
      <c r="AB100" s="115"/>
      <c r="AC100" s="116"/>
      <c r="AD100" s="43"/>
      <c r="AE100" s="61"/>
      <c r="AF100" s="61"/>
      <c r="AG100" s="117"/>
      <c r="AH100" s="116"/>
      <c r="AI100" s="115"/>
      <c r="AJ100" s="116"/>
      <c r="AK100" s="45"/>
      <c r="AL100" s="43"/>
      <c r="AM100" s="84"/>
      <c r="AN100" s="84"/>
      <c r="AO100" s="61"/>
      <c r="AP100" s="61"/>
      <c r="AQ100" s="48" t="s">
        <v>668</v>
      </c>
      <c r="AR100" s="48">
        <v>120</v>
      </c>
      <c r="AS100" s="48" t="s">
        <v>123</v>
      </c>
      <c r="AT100" s="48">
        <v>20</v>
      </c>
      <c r="AU100" s="109"/>
      <c r="AV100" s="110"/>
      <c r="AW100" s="111"/>
      <c r="AX100" s="118">
        <f>AT100+AR100</f>
        <v>140</v>
      </c>
      <c r="AY100" s="119"/>
      <c r="BA100" s="339">
        <v>140</v>
      </c>
      <c r="BB100" s="339"/>
    </row>
    <row r="101" spans="1:58" x14ac:dyDescent="0.2">
      <c r="A101" s="109" t="s">
        <v>659</v>
      </c>
      <c r="B101" s="110"/>
      <c r="C101" s="111"/>
      <c r="D101" s="203" t="s">
        <v>349</v>
      </c>
      <c r="E101" s="330"/>
      <c r="F101" s="204"/>
      <c r="G101" s="115"/>
      <c r="H101" s="116"/>
      <c r="I101" s="43"/>
      <c r="J101" s="115"/>
      <c r="K101" s="116"/>
      <c r="L101" s="43"/>
      <c r="M101" s="115"/>
      <c r="N101" s="116"/>
      <c r="O101" s="43"/>
      <c r="P101" s="115"/>
      <c r="Q101" s="116"/>
      <c r="R101" s="43"/>
      <c r="S101" s="115"/>
      <c r="T101" s="116"/>
      <c r="U101" s="43"/>
      <c r="V101" s="115"/>
      <c r="W101" s="116"/>
      <c r="X101" s="43"/>
      <c r="Y101" s="115"/>
      <c r="Z101" s="116"/>
      <c r="AA101" s="61"/>
      <c r="AB101" s="115"/>
      <c r="AC101" s="116"/>
      <c r="AD101" s="43"/>
      <c r="AE101" s="61"/>
      <c r="AF101" s="61"/>
      <c r="AG101" s="117"/>
      <c r="AH101" s="116"/>
      <c r="AI101" s="115"/>
      <c r="AJ101" s="116"/>
      <c r="AK101" s="45"/>
      <c r="AL101" s="43"/>
      <c r="AM101" s="84"/>
      <c r="AN101" s="84"/>
      <c r="AO101" s="61"/>
      <c r="AP101" s="61"/>
      <c r="AQ101" s="48" t="s">
        <v>123</v>
      </c>
      <c r="AR101" s="48">
        <v>20</v>
      </c>
      <c r="AS101" s="48" t="s">
        <v>677</v>
      </c>
      <c r="AT101" s="48">
        <v>40</v>
      </c>
      <c r="AU101" s="109"/>
      <c r="AV101" s="110"/>
      <c r="AW101" s="111"/>
      <c r="AX101" s="118">
        <f t="shared" ref="AX101:AX104" si="1">AT101+AR101</f>
        <v>60</v>
      </c>
      <c r="AY101" s="119"/>
      <c r="BA101" s="339">
        <v>60</v>
      </c>
      <c r="BB101" s="339"/>
    </row>
    <row r="102" spans="1:58" x14ac:dyDescent="0.2">
      <c r="A102" s="109" t="s">
        <v>664</v>
      </c>
      <c r="B102" s="110"/>
      <c r="C102" s="111"/>
      <c r="D102" s="203" t="s">
        <v>349</v>
      </c>
      <c r="E102" s="330"/>
      <c r="F102" s="204"/>
      <c r="G102" s="115"/>
      <c r="H102" s="116"/>
      <c r="I102" s="43"/>
      <c r="J102" s="115"/>
      <c r="K102" s="116"/>
      <c r="L102" s="43"/>
      <c r="M102" s="115"/>
      <c r="N102" s="116"/>
      <c r="O102" s="43"/>
      <c r="P102" s="115"/>
      <c r="Q102" s="116"/>
      <c r="R102" s="43"/>
      <c r="S102" s="115"/>
      <c r="T102" s="116"/>
      <c r="U102" s="43"/>
      <c r="V102" s="115"/>
      <c r="W102" s="116"/>
      <c r="X102" s="43"/>
      <c r="Y102" s="115"/>
      <c r="Z102" s="116"/>
      <c r="AA102" s="61"/>
      <c r="AB102" s="115"/>
      <c r="AC102" s="116"/>
      <c r="AD102" s="43"/>
      <c r="AE102" s="61"/>
      <c r="AF102" s="61"/>
      <c r="AG102" s="117"/>
      <c r="AH102" s="116"/>
      <c r="AI102" s="115"/>
      <c r="AJ102" s="116"/>
      <c r="AK102" s="45"/>
      <c r="AL102" s="43"/>
      <c r="AM102" s="84"/>
      <c r="AN102" s="84"/>
      <c r="AO102" s="61"/>
      <c r="AP102" s="61"/>
      <c r="AQ102" s="48" t="s">
        <v>286</v>
      </c>
      <c r="AR102" s="48">
        <v>40</v>
      </c>
      <c r="AS102" s="48" t="s">
        <v>293</v>
      </c>
      <c r="AT102" s="48">
        <v>50</v>
      </c>
      <c r="AU102" s="109"/>
      <c r="AV102" s="110"/>
      <c r="AW102" s="111"/>
      <c r="AX102" s="118">
        <f t="shared" si="1"/>
        <v>90</v>
      </c>
      <c r="AY102" s="119"/>
      <c r="BA102" s="339">
        <v>90</v>
      </c>
      <c r="BB102" s="339"/>
    </row>
    <row r="103" spans="1:58" x14ac:dyDescent="0.2">
      <c r="A103" s="109" t="s">
        <v>660</v>
      </c>
      <c r="B103" s="110"/>
      <c r="C103" s="111"/>
      <c r="D103" s="203" t="s">
        <v>267</v>
      </c>
      <c r="E103" s="330"/>
      <c r="F103" s="204"/>
      <c r="G103" s="115"/>
      <c r="H103" s="116"/>
      <c r="I103" s="43"/>
      <c r="J103" s="115"/>
      <c r="K103" s="116"/>
      <c r="L103" s="43"/>
      <c r="M103" s="115"/>
      <c r="N103" s="116"/>
      <c r="O103" s="43"/>
      <c r="P103" s="115"/>
      <c r="Q103" s="116"/>
      <c r="R103" s="43"/>
      <c r="S103" s="115"/>
      <c r="T103" s="116"/>
      <c r="U103" s="43"/>
      <c r="V103" s="115"/>
      <c r="W103" s="116"/>
      <c r="X103" s="43"/>
      <c r="Y103" s="115"/>
      <c r="Z103" s="116"/>
      <c r="AA103" s="61"/>
      <c r="AB103" s="115"/>
      <c r="AC103" s="116"/>
      <c r="AD103" s="43"/>
      <c r="AE103" s="61"/>
      <c r="AF103" s="61"/>
      <c r="AG103" s="117"/>
      <c r="AH103" s="116"/>
      <c r="AI103" s="115"/>
      <c r="AJ103" s="116"/>
      <c r="AK103" s="45"/>
      <c r="AL103" s="43"/>
      <c r="AM103" s="84"/>
      <c r="AN103" s="84"/>
      <c r="AO103" s="61"/>
      <c r="AP103" s="61"/>
      <c r="AQ103" s="48" t="s">
        <v>673</v>
      </c>
      <c r="AR103" s="48">
        <v>40</v>
      </c>
      <c r="AS103" s="48" t="s">
        <v>674</v>
      </c>
      <c r="AT103" s="48">
        <v>130</v>
      </c>
      <c r="AU103" s="109"/>
      <c r="AV103" s="110"/>
      <c r="AW103" s="111"/>
      <c r="AX103" s="118">
        <f t="shared" si="1"/>
        <v>170</v>
      </c>
      <c r="AY103" s="119"/>
      <c r="BA103" s="339">
        <v>170</v>
      </c>
      <c r="BB103" s="339"/>
    </row>
    <row r="104" spans="1:58" x14ac:dyDescent="0.2">
      <c r="A104" s="109" t="s">
        <v>678</v>
      </c>
      <c r="B104" s="110"/>
      <c r="C104" s="111"/>
      <c r="D104" s="109" t="s">
        <v>349</v>
      </c>
      <c r="E104" s="110"/>
      <c r="F104" s="111"/>
      <c r="G104" s="115"/>
      <c r="H104" s="116"/>
      <c r="I104" s="43"/>
      <c r="J104" s="115"/>
      <c r="K104" s="116"/>
      <c r="L104" s="43"/>
      <c r="M104" s="115"/>
      <c r="N104" s="116"/>
      <c r="O104" s="43"/>
      <c r="P104" s="115"/>
      <c r="Q104" s="116"/>
      <c r="R104" s="43"/>
      <c r="S104" s="115"/>
      <c r="T104" s="116"/>
      <c r="U104" s="43"/>
      <c r="V104" s="115"/>
      <c r="W104" s="116"/>
      <c r="X104" s="43"/>
      <c r="Y104" s="115"/>
      <c r="Z104" s="116"/>
      <c r="AA104" s="61"/>
      <c r="AB104" s="115"/>
      <c r="AC104" s="116"/>
      <c r="AD104" s="43"/>
      <c r="AE104" s="61"/>
      <c r="AF104" s="61"/>
      <c r="AG104" s="117"/>
      <c r="AH104" s="116"/>
      <c r="AI104" s="115"/>
      <c r="AJ104" s="116"/>
      <c r="AK104" s="45"/>
      <c r="AL104" s="43"/>
      <c r="AM104" s="84"/>
      <c r="AN104" s="84"/>
      <c r="AO104" s="61"/>
      <c r="AP104" s="61"/>
      <c r="AQ104" s="84"/>
      <c r="AR104" s="84"/>
      <c r="AS104" s="48" t="s">
        <v>679</v>
      </c>
      <c r="AT104" s="48">
        <v>15</v>
      </c>
      <c r="AU104" s="109"/>
      <c r="AV104" s="110"/>
      <c r="AW104" s="111"/>
      <c r="AX104" s="118">
        <f t="shared" si="1"/>
        <v>15</v>
      </c>
      <c r="AY104" s="119"/>
      <c r="BA104" s="339">
        <v>15</v>
      </c>
      <c r="BB104" s="339"/>
    </row>
    <row r="105" spans="1:58" x14ac:dyDescent="0.2">
      <c r="A105" s="141" t="s">
        <v>20</v>
      </c>
      <c r="B105" s="142"/>
      <c r="C105" s="143"/>
      <c r="D105" s="160"/>
      <c r="E105" s="121"/>
      <c r="F105" s="121"/>
      <c r="G105" s="122"/>
      <c r="H105" s="122"/>
      <c r="I105" s="26"/>
      <c r="J105" s="122"/>
      <c r="K105" s="122"/>
      <c r="L105" s="26"/>
      <c r="M105" s="122"/>
      <c r="N105" s="122"/>
      <c r="O105" s="26"/>
      <c r="P105" s="122"/>
      <c r="Q105" s="122"/>
      <c r="R105" s="26"/>
      <c r="S105" s="122"/>
      <c r="T105" s="122"/>
      <c r="U105" s="26"/>
      <c r="V105" s="122"/>
      <c r="W105" s="122"/>
      <c r="X105" s="26"/>
      <c r="Y105" s="122"/>
      <c r="Z105" s="122"/>
      <c r="AB105" s="122"/>
      <c r="AC105" s="122"/>
      <c r="AD105" s="26"/>
      <c r="AG105" s="122"/>
      <c r="AH105" s="122"/>
      <c r="AI105" s="122"/>
      <c r="AJ105" s="122"/>
      <c r="AK105" s="27"/>
      <c r="AL105" s="26"/>
      <c r="AU105" s="122"/>
      <c r="AV105" s="122"/>
      <c r="AW105" s="122"/>
      <c r="AX105" s="135"/>
      <c r="AY105" s="135"/>
      <c r="BA105" s="339"/>
      <c r="BB105" s="339"/>
    </row>
    <row r="106" spans="1:58" x14ac:dyDescent="0.2">
      <c r="A106" s="109" t="s">
        <v>100</v>
      </c>
      <c r="B106" s="110"/>
      <c r="C106" s="111"/>
      <c r="D106" s="109" t="s">
        <v>62</v>
      </c>
      <c r="E106" s="110"/>
      <c r="F106" s="111"/>
      <c r="G106" s="109" t="s">
        <v>139</v>
      </c>
      <c r="H106" s="111"/>
      <c r="I106" s="21">
        <f>70+50</f>
        <v>120</v>
      </c>
      <c r="J106" s="115"/>
      <c r="K106" s="116"/>
      <c r="L106" s="43"/>
      <c r="M106" s="115"/>
      <c r="N106" s="116"/>
      <c r="O106" s="43"/>
      <c r="P106" s="115"/>
      <c r="Q106" s="116"/>
      <c r="R106" s="43"/>
      <c r="S106" s="115"/>
      <c r="T106" s="116"/>
      <c r="U106" s="43"/>
      <c r="V106" s="115"/>
      <c r="W106" s="116"/>
      <c r="X106" s="43"/>
      <c r="Y106" s="115"/>
      <c r="Z106" s="116"/>
      <c r="AA106" s="61"/>
      <c r="AB106" s="115"/>
      <c r="AC106" s="116"/>
      <c r="AD106" s="43"/>
      <c r="AE106" s="61"/>
      <c r="AF106" s="61"/>
      <c r="AG106" s="117"/>
      <c r="AH106" s="116"/>
      <c r="AI106" s="115"/>
      <c r="AJ106" s="116"/>
      <c r="AK106" s="41"/>
      <c r="AL106" s="41"/>
      <c r="AM106" s="61"/>
      <c r="AN106" s="61"/>
      <c r="AO106" s="61"/>
      <c r="AP106" s="61"/>
      <c r="AQ106" s="84"/>
      <c r="AR106" s="84"/>
      <c r="AS106" s="84"/>
      <c r="AT106" s="84"/>
      <c r="AU106" s="109"/>
      <c r="AV106" s="110"/>
      <c r="AW106" s="111"/>
      <c r="AX106" s="345">
        <f>SUM(I106:AW106)</f>
        <v>120</v>
      </c>
      <c r="AY106" s="346"/>
      <c r="BA106" s="339">
        <v>120</v>
      </c>
      <c r="BB106" s="339"/>
      <c r="BE106" t="s">
        <v>707</v>
      </c>
      <c r="BF106">
        <v>120</v>
      </c>
    </row>
    <row r="107" spans="1:58" x14ac:dyDescent="0.2">
      <c r="A107" s="109" t="s">
        <v>140</v>
      </c>
      <c r="B107" s="110"/>
      <c r="C107" s="111"/>
      <c r="D107" s="109" t="s">
        <v>141</v>
      </c>
      <c r="E107" s="110"/>
      <c r="F107" s="111"/>
      <c r="G107" s="109" t="s">
        <v>142</v>
      </c>
      <c r="H107" s="111"/>
      <c r="I107" s="21">
        <v>10</v>
      </c>
      <c r="J107" s="109" t="s">
        <v>120</v>
      </c>
      <c r="K107" s="111"/>
      <c r="L107" s="21">
        <v>40</v>
      </c>
      <c r="M107" s="115"/>
      <c r="N107" s="116"/>
      <c r="O107" s="43"/>
      <c r="P107" s="115"/>
      <c r="Q107" s="116"/>
      <c r="R107" s="43"/>
      <c r="S107" s="115"/>
      <c r="T107" s="116"/>
      <c r="U107" s="43"/>
      <c r="V107" s="115"/>
      <c r="W107" s="116"/>
      <c r="X107" s="43"/>
      <c r="Y107" s="115"/>
      <c r="Z107" s="116"/>
      <c r="AA107" s="61"/>
      <c r="AB107" s="115"/>
      <c r="AC107" s="116"/>
      <c r="AD107" s="43"/>
      <c r="AE107" s="61"/>
      <c r="AF107" s="61"/>
      <c r="AG107" s="117"/>
      <c r="AH107" s="116"/>
      <c r="AI107" s="115"/>
      <c r="AJ107" s="116"/>
      <c r="AK107" s="41"/>
      <c r="AL107" s="41"/>
      <c r="AM107" s="61"/>
      <c r="AN107" s="61"/>
      <c r="AO107" s="61"/>
      <c r="AP107" s="61"/>
      <c r="AQ107" s="84"/>
      <c r="AR107" s="84"/>
      <c r="AS107" s="84"/>
      <c r="AT107" s="84"/>
      <c r="AU107" s="109"/>
      <c r="AV107" s="110"/>
      <c r="AW107" s="111"/>
      <c r="AX107" s="345">
        <f>SUM(I107:AW107)</f>
        <v>50</v>
      </c>
      <c r="AY107" s="346"/>
      <c r="BA107" s="339">
        <v>50</v>
      </c>
      <c r="BB107" s="339"/>
      <c r="BE107" t="s">
        <v>708</v>
      </c>
      <c r="BF107">
        <v>50</v>
      </c>
    </row>
    <row r="108" spans="1:58" x14ac:dyDescent="0.2">
      <c r="A108" s="109" t="s">
        <v>59</v>
      </c>
      <c r="B108" s="110"/>
      <c r="C108" s="111"/>
      <c r="D108" s="109" t="s">
        <v>60</v>
      </c>
      <c r="E108" s="110"/>
      <c r="F108" s="111"/>
      <c r="G108" s="109" t="s">
        <v>113</v>
      </c>
      <c r="H108" s="111"/>
      <c r="I108" s="21">
        <v>50</v>
      </c>
      <c r="J108" s="109" t="s">
        <v>135</v>
      </c>
      <c r="K108" s="111"/>
      <c r="L108" s="21">
        <v>40</v>
      </c>
      <c r="M108" s="115"/>
      <c r="N108" s="116"/>
      <c r="O108" s="43"/>
      <c r="P108" s="115"/>
      <c r="Q108" s="116"/>
      <c r="R108" s="43"/>
      <c r="S108" s="115"/>
      <c r="T108" s="116"/>
      <c r="U108" s="43"/>
      <c r="V108" s="115"/>
      <c r="W108" s="116"/>
      <c r="X108" s="43"/>
      <c r="Y108" s="115"/>
      <c r="Z108" s="116"/>
      <c r="AA108" s="61"/>
      <c r="AB108" s="115"/>
      <c r="AC108" s="116"/>
      <c r="AD108" s="43"/>
      <c r="AE108" s="61"/>
      <c r="AF108" s="61"/>
      <c r="AG108" s="117"/>
      <c r="AH108" s="116"/>
      <c r="AI108" s="115"/>
      <c r="AJ108" s="116"/>
      <c r="AK108" s="41"/>
      <c r="AL108" s="41"/>
      <c r="AM108" s="61"/>
      <c r="AN108" s="61"/>
      <c r="AO108" s="61"/>
      <c r="AP108" s="61"/>
      <c r="AQ108" s="84"/>
      <c r="AR108" s="84"/>
      <c r="AS108" s="84"/>
      <c r="AT108" s="84"/>
      <c r="AU108" s="109"/>
      <c r="AV108" s="110"/>
      <c r="AW108" s="111"/>
      <c r="AX108" s="345">
        <f>SUM(I108:AW108)</f>
        <v>90</v>
      </c>
      <c r="AY108" s="346"/>
      <c r="BA108" s="339">
        <v>90</v>
      </c>
      <c r="BB108" s="339"/>
      <c r="BE108" t="s">
        <v>709</v>
      </c>
      <c r="BF108">
        <v>90</v>
      </c>
    </row>
    <row r="109" spans="1:58" x14ac:dyDescent="0.2">
      <c r="A109" s="109" t="s">
        <v>143</v>
      </c>
      <c r="B109" s="110"/>
      <c r="C109" s="111"/>
      <c r="D109" s="109" t="s">
        <v>60</v>
      </c>
      <c r="E109" s="110"/>
      <c r="F109" s="111"/>
      <c r="G109" s="109" t="s">
        <v>135</v>
      </c>
      <c r="H109" s="111"/>
      <c r="I109" s="21">
        <v>40</v>
      </c>
      <c r="J109" s="109" t="s">
        <v>113</v>
      </c>
      <c r="K109" s="111"/>
      <c r="L109" s="21">
        <v>50</v>
      </c>
      <c r="M109" s="115"/>
      <c r="N109" s="116"/>
      <c r="O109" s="43"/>
      <c r="P109" s="115"/>
      <c r="Q109" s="116"/>
      <c r="R109" s="43"/>
      <c r="S109" s="115"/>
      <c r="T109" s="116"/>
      <c r="U109" s="43"/>
      <c r="V109" s="115"/>
      <c r="W109" s="116"/>
      <c r="X109" s="43"/>
      <c r="Y109" s="115"/>
      <c r="Z109" s="116"/>
      <c r="AA109" s="61"/>
      <c r="AB109" s="115"/>
      <c r="AC109" s="116"/>
      <c r="AD109" s="43"/>
      <c r="AE109" s="61"/>
      <c r="AF109" s="61"/>
      <c r="AG109" s="117"/>
      <c r="AH109" s="116"/>
      <c r="AI109" s="115"/>
      <c r="AJ109" s="116"/>
      <c r="AK109" s="41"/>
      <c r="AL109" s="41"/>
      <c r="AM109" s="61"/>
      <c r="AN109" s="61"/>
      <c r="AO109" s="61"/>
      <c r="AP109" s="61"/>
      <c r="AQ109" s="84"/>
      <c r="AR109" s="84"/>
      <c r="AS109" s="84"/>
      <c r="AT109" s="84"/>
      <c r="AU109" s="109"/>
      <c r="AV109" s="110"/>
      <c r="AW109" s="111"/>
      <c r="AX109" s="345">
        <f>SUM(I109:AW109)</f>
        <v>90</v>
      </c>
      <c r="AY109" s="346"/>
      <c r="BA109" s="339">
        <v>90</v>
      </c>
      <c r="BB109" s="339"/>
      <c r="BE109" t="s">
        <v>710</v>
      </c>
      <c r="BF109">
        <v>90</v>
      </c>
    </row>
    <row r="110" spans="1:58" ht="17" thickBot="1" x14ac:dyDescent="0.25">
      <c r="A110" s="109" t="s">
        <v>144</v>
      </c>
      <c r="B110" s="110"/>
      <c r="C110" s="111"/>
      <c r="D110" s="109" t="s">
        <v>62</v>
      </c>
      <c r="E110" s="110"/>
      <c r="F110" s="111"/>
      <c r="G110" s="109" t="s">
        <v>123</v>
      </c>
      <c r="H110" s="111"/>
      <c r="I110" s="21">
        <v>20</v>
      </c>
      <c r="J110" s="115"/>
      <c r="K110" s="116"/>
      <c r="L110" s="43"/>
      <c r="M110" s="115"/>
      <c r="N110" s="116"/>
      <c r="O110" s="43"/>
      <c r="P110" s="115"/>
      <c r="Q110" s="116"/>
      <c r="R110" s="43"/>
      <c r="S110" s="115"/>
      <c r="T110" s="116"/>
      <c r="U110" s="43"/>
      <c r="V110" s="115"/>
      <c r="W110" s="116"/>
      <c r="X110" s="43"/>
      <c r="Y110" s="115"/>
      <c r="Z110" s="116"/>
      <c r="AA110" s="61"/>
      <c r="AB110" s="115"/>
      <c r="AC110" s="116"/>
      <c r="AD110" s="43"/>
      <c r="AE110" s="61"/>
      <c r="AF110" s="61"/>
      <c r="AG110" s="117"/>
      <c r="AH110" s="116"/>
      <c r="AI110" s="115"/>
      <c r="AJ110" s="116"/>
      <c r="AK110" s="41"/>
      <c r="AL110" s="41"/>
      <c r="AM110" s="61"/>
      <c r="AN110" s="61"/>
      <c r="AO110" s="61"/>
      <c r="AP110" s="61"/>
      <c r="AQ110" s="84"/>
      <c r="AR110" s="84"/>
      <c r="AS110" s="84"/>
      <c r="AT110" s="84"/>
      <c r="AU110" s="109"/>
      <c r="AV110" s="110"/>
      <c r="AW110" s="111"/>
      <c r="AX110" s="345">
        <f>SUM(I110:AW110)</f>
        <v>20</v>
      </c>
      <c r="AY110" s="346"/>
      <c r="BA110" s="339">
        <v>20</v>
      </c>
      <c r="BB110" s="339"/>
      <c r="BE110" t="s">
        <v>702</v>
      </c>
      <c r="BF110">
        <f>20+180+90</f>
        <v>290</v>
      </c>
    </row>
    <row r="111" spans="1:58" ht="18" thickTop="1" thickBot="1" x14ac:dyDescent="0.25">
      <c r="A111" s="109" t="s">
        <v>167</v>
      </c>
      <c r="B111" s="110"/>
      <c r="C111" s="111"/>
      <c r="D111" s="109" t="s">
        <v>58</v>
      </c>
      <c r="E111" s="110"/>
      <c r="F111" s="111"/>
      <c r="G111" s="115"/>
      <c r="H111" s="116"/>
      <c r="I111" s="43"/>
      <c r="J111" s="109" t="s">
        <v>142</v>
      </c>
      <c r="K111" s="111"/>
      <c r="L111" s="21">
        <v>10</v>
      </c>
      <c r="M111" s="115"/>
      <c r="N111" s="116"/>
      <c r="O111" s="43"/>
      <c r="P111" s="115"/>
      <c r="Q111" s="116"/>
      <c r="R111" s="43"/>
      <c r="S111" s="115"/>
      <c r="T111" s="116"/>
      <c r="U111" s="43"/>
      <c r="V111" s="115"/>
      <c r="W111" s="116"/>
      <c r="X111" s="43"/>
      <c r="Y111" s="115"/>
      <c r="Z111" s="116"/>
      <c r="AA111" s="61"/>
      <c r="AB111" s="115"/>
      <c r="AC111" s="116"/>
      <c r="AD111" s="43"/>
      <c r="AE111" s="71" t="s">
        <v>251</v>
      </c>
      <c r="AF111" s="1">
        <v>130</v>
      </c>
      <c r="AG111" s="110" t="s">
        <v>286</v>
      </c>
      <c r="AH111" s="111"/>
      <c r="AI111" s="109">
        <v>40</v>
      </c>
      <c r="AJ111" s="111"/>
      <c r="AK111" s="41"/>
      <c r="AL111" s="41"/>
      <c r="AM111" s="61"/>
      <c r="AN111" s="61"/>
      <c r="AO111" s="61"/>
      <c r="AP111" s="61"/>
      <c r="AQ111" s="84"/>
      <c r="AR111" s="84"/>
      <c r="AS111" s="84"/>
      <c r="AT111" s="84"/>
      <c r="AU111" s="109"/>
      <c r="AV111" s="110"/>
      <c r="AW111" s="111"/>
      <c r="AX111" s="345">
        <f>SUM(I111:AW111)</f>
        <v>180</v>
      </c>
      <c r="AY111" s="346"/>
      <c r="BA111" s="347">
        <v>180</v>
      </c>
      <c r="BB111" s="348"/>
      <c r="BC111" t="s">
        <v>81</v>
      </c>
    </row>
    <row r="112" spans="1:58" ht="17" thickTop="1" x14ac:dyDescent="0.2">
      <c r="A112" s="109" t="s">
        <v>441</v>
      </c>
      <c r="B112" s="110"/>
      <c r="C112" s="111"/>
      <c r="D112" s="109" t="s">
        <v>58</v>
      </c>
      <c r="E112" s="110"/>
      <c r="F112" s="111"/>
      <c r="G112" s="115"/>
      <c r="H112" s="116"/>
      <c r="I112" s="43"/>
      <c r="J112" s="115"/>
      <c r="K112" s="116"/>
      <c r="L112" s="43"/>
      <c r="M112" s="115"/>
      <c r="N112" s="116"/>
      <c r="O112" s="43"/>
      <c r="P112" s="115"/>
      <c r="Q112" s="116"/>
      <c r="R112" s="43"/>
      <c r="S112" s="115"/>
      <c r="T112" s="116"/>
      <c r="U112" s="43"/>
      <c r="V112" s="115"/>
      <c r="W112" s="116"/>
      <c r="X112" s="43"/>
      <c r="Y112" s="115"/>
      <c r="Z112" s="116"/>
      <c r="AA112" s="61"/>
      <c r="AB112" s="115"/>
      <c r="AC112" s="116"/>
      <c r="AD112" s="43"/>
      <c r="AE112" s="71" t="s">
        <v>286</v>
      </c>
      <c r="AF112" s="1">
        <v>40</v>
      </c>
      <c r="AG112" s="110" t="s">
        <v>293</v>
      </c>
      <c r="AH112" s="111"/>
      <c r="AI112" s="109">
        <v>50</v>
      </c>
      <c r="AJ112" s="111"/>
      <c r="AK112" s="41"/>
      <c r="AL112" s="41"/>
      <c r="AM112" s="61"/>
      <c r="AN112" s="61"/>
      <c r="AO112" s="61"/>
      <c r="AP112" s="61"/>
      <c r="AQ112" s="84"/>
      <c r="AR112" s="84"/>
      <c r="AS112" s="84"/>
      <c r="AT112" s="84"/>
      <c r="AU112" s="109"/>
      <c r="AV112" s="110"/>
      <c r="AW112" s="111"/>
      <c r="AX112" s="345">
        <f>SUM(I112:AW112)</f>
        <v>90</v>
      </c>
      <c r="AY112" s="346"/>
      <c r="BA112" s="339">
        <v>90</v>
      </c>
      <c r="BB112" s="339"/>
    </row>
    <row r="113" spans="1:58" x14ac:dyDescent="0.2">
      <c r="A113" s="109"/>
      <c r="B113" s="110"/>
      <c r="C113" s="111"/>
      <c r="D113" s="109"/>
      <c r="E113" s="110"/>
      <c r="F113" s="111"/>
      <c r="G113" s="109"/>
      <c r="H113" s="111"/>
      <c r="I113" s="21"/>
      <c r="J113" s="109"/>
      <c r="K113" s="111"/>
      <c r="L113" s="21"/>
      <c r="M113" s="109"/>
      <c r="N113" s="111"/>
      <c r="O113" s="21"/>
      <c r="P113" s="109"/>
      <c r="Q113" s="111"/>
      <c r="R113" s="21"/>
      <c r="S113" s="109"/>
      <c r="T113" s="111"/>
      <c r="U113" s="21"/>
      <c r="V113" s="109"/>
      <c r="W113" s="111"/>
      <c r="X113" s="21"/>
      <c r="Y113" s="109"/>
      <c r="Z113" s="111"/>
      <c r="AB113" s="109"/>
      <c r="AC113" s="111"/>
      <c r="AD113" s="21"/>
      <c r="AE113" s="71"/>
      <c r="AF113" s="1"/>
      <c r="AG113" s="110"/>
      <c r="AH113" s="111"/>
      <c r="AI113" s="109"/>
      <c r="AJ113" s="111"/>
      <c r="AK113" s="41"/>
      <c r="AL113" s="41"/>
      <c r="AM113" s="61"/>
      <c r="AN113" s="61"/>
      <c r="AO113" s="61"/>
      <c r="AP113" s="61"/>
      <c r="AQ113" s="84"/>
      <c r="AR113" s="84"/>
      <c r="AS113" s="84"/>
      <c r="AT113" s="84"/>
      <c r="AU113" s="109"/>
      <c r="AV113" s="110"/>
      <c r="AW113" s="111"/>
      <c r="AX113" s="112"/>
      <c r="AY113" s="113"/>
      <c r="BA113" s="339"/>
      <c r="BB113" s="339"/>
    </row>
    <row r="114" spans="1:58" x14ac:dyDescent="0.2">
      <c r="A114" s="141" t="s">
        <v>10</v>
      </c>
      <c r="B114" s="142"/>
      <c r="C114" s="143"/>
      <c r="D114" s="160"/>
      <c r="E114" s="121"/>
      <c r="F114" s="121"/>
      <c r="G114" s="122"/>
      <c r="H114" s="122"/>
      <c r="I114" s="26"/>
      <c r="J114" s="122"/>
      <c r="K114" s="122"/>
      <c r="L114" s="26"/>
      <c r="M114" s="122"/>
      <c r="N114" s="122"/>
      <c r="O114" s="26"/>
      <c r="P114" s="122"/>
      <c r="Q114" s="122"/>
      <c r="R114" s="26"/>
      <c r="S114" s="122"/>
      <c r="T114" s="122"/>
      <c r="U114" s="26"/>
      <c r="V114" s="122"/>
      <c r="W114" s="122"/>
      <c r="X114" s="26"/>
      <c r="Y114" s="122"/>
      <c r="Z114" s="122"/>
      <c r="AB114" s="122"/>
      <c r="AC114" s="122"/>
      <c r="AD114" s="26"/>
      <c r="AG114" s="122"/>
      <c r="AH114" s="122"/>
      <c r="AI114" s="122"/>
      <c r="AJ114" s="122"/>
      <c r="AK114" s="27"/>
      <c r="AL114" s="26"/>
      <c r="AU114" s="122"/>
      <c r="AV114" s="122"/>
      <c r="AW114" s="122"/>
      <c r="AX114" s="135"/>
      <c r="AY114" s="135"/>
      <c r="BA114" s="339"/>
      <c r="BB114" s="339"/>
    </row>
    <row r="115" spans="1:58" x14ac:dyDescent="0.2">
      <c r="A115" s="109" t="s">
        <v>154</v>
      </c>
      <c r="B115" s="110"/>
      <c r="C115" s="111"/>
      <c r="D115" s="109" t="s">
        <v>57</v>
      </c>
      <c r="E115" s="110"/>
      <c r="F115" s="111"/>
      <c r="G115" s="109" t="s">
        <v>113</v>
      </c>
      <c r="H115" s="111"/>
      <c r="I115" s="21">
        <v>50</v>
      </c>
      <c r="J115" s="109" t="s">
        <v>113</v>
      </c>
      <c r="K115" s="111"/>
      <c r="L115" s="21">
        <v>50</v>
      </c>
      <c r="M115" s="115"/>
      <c r="N115" s="116"/>
      <c r="O115" s="43"/>
      <c r="P115" s="115"/>
      <c r="Q115" s="116"/>
      <c r="R115" s="43"/>
      <c r="S115" s="115"/>
      <c r="T115" s="116"/>
      <c r="U115" s="43"/>
      <c r="V115" s="115"/>
      <c r="W115" s="116"/>
      <c r="X115" s="43"/>
      <c r="Y115" s="115"/>
      <c r="Z115" s="116"/>
      <c r="AA115" s="61"/>
      <c r="AB115" s="115"/>
      <c r="AC115" s="116"/>
      <c r="AD115" s="43"/>
      <c r="AE115" s="61"/>
      <c r="AF115" s="61"/>
      <c r="AG115" s="117"/>
      <c r="AH115" s="116"/>
      <c r="AI115" s="115"/>
      <c r="AJ115" s="117"/>
      <c r="AK115" s="41"/>
      <c r="AL115" s="41"/>
      <c r="AM115" s="61"/>
      <c r="AN115" s="61"/>
      <c r="AO115" s="61"/>
      <c r="AP115" s="61"/>
      <c r="AQ115" s="84"/>
      <c r="AR115" s="84"/>
      <c r="AS115" s="84"/>
      <c r="AT115" s="84"/>
      <c r="AU115" s="109"/>
      <c r="AV115" s="110"/>
      <c r="AW115" s="111"/>
      <c r="AX115" s="118">
        <f>SUM(I115:AT115)</f>
        <v>100</v>
      </c>
      <c r="AY115" s="119"/>
      <c r="BA115" s="339">
        <v>100</v>
      </c>
      <c r="BB115" s="339"/>
      <c r="BE115" t="s">
        <v>711</v>
      </c>
      <c r="BF115">
        <v>100</v>
      </c>
    </row>
    <row r="116" spans="1:58" x14ac:dyDescent="0.2">
      <c r="A116" s="109" t="s">
        <v>155</v>
      </c>
      <c r="B116" s="110"/>
      <c r="C116" s="111"/>
      <c r="D116" s="109" t="s">
        <v>17</v>
      </c>
      <c r="E116" s="110"/>
      <c r="F116" s="111"/>
      <c r="G116" s="109" t="s">
        <v>135</v>
      </c>
      <c r="H116" s="111"/>
      <c r="I116" s="21">
        <v>40</v>
      </c>
      <c r="J116" s="109" t="s">
        <v>123</v>
      </c>
      <c r="K116" s="111"/>
      <c r="L116" s="21">
        <v>20</v>
      </c>
      <c r="M116" s="115"/>
      <c r="N116" s="116"/>
      <c r="O116" s="43"/>
      <c r="P116" s="115"/>
      <c r="Q116" s="116"/>
      <c r="R116" s="43"/>
      <c r="S116" s="115"/>
      <c r="T116" s="116"/>
      <c r="U116" s="43"/>
      <c r="V116" s="115"/>
      <c r="W116" s="116"/>
      <c r="X116" s="43"/>
      <c r="Y116" s="115"/>
      <c r="Z116" s="116"/>
      <c r="AA116" s="61"/>
      <c r="AB116" s="115"/>
      <c r="AC116" s="116"/>
      <c r="AD116" s="43"/>
      <c r="AE116" s="71" t="s">
        <v>123</v>
      </c>
      <c r="AF116" s="1">
        <v>20</v>
      </c>
      <c r="AG116" s="110" t="s">
        <v>286</v>
      </c>
      <c r="AH116" s="111"/>
      <c r="AI116" s="109">
        <v>40</v>
      </c>
      <c r="AJ116" s="110"/>
      <c r="AK116" s="41"/>
      <c r="AL116" s="41"/>
      <c r="AM116" s="61"/>
      <c r="AN116" s="61"/>
      <c r="AO116" s="61"/>
      <c r="AP116" s="61"/>
      <c r="AQ116" s="84"/>
      <c r="AR116" s="84"/>
      <c r="AS116" s="84"/>
      <c r="AT116" s="84"/>
      <c r="AU116" s="109"/>
      <c r="AV116" s="110"/>
      <c r="AW116" s="111"/>
      <c r="AX116" s="118">
        <f>SUM(I116:AT116)</f>
        <v>120</v>
      </c>
      <c r="AY116" s="119"/>
      <c r="BA116" s="339">
        <v>120</v>
      </c>
      <c r="BB116" s="339"/>
      <c r="BE116" t="s">
        <v>712</v>
      </c>
      <c r="BF116">
        <f>BA116+BA118</f>
        <v>250</v>
      </c>
    </row>
    <row r="117" spans="1:58" x14ac:dyDescent="0.2">
      <c r="A117" s="109" t="s">
        <v>444</v>
      </c>
      <c r="B117" s="110"/>
      <c r="C117" s="111"/>
      <c r="D117" s="109" t="s">
        <v>17</v>
      </c>
      <c r="E117" s="110"/>
      <c r="F117" s="111"/>
      <c r="G117" s="109" t="s">
        <v>123</v>
      </c>
      <c r="H117" s="111"/>
      <c r="I117" s="21">
        <v>20</v>
      </c>
      <c r="J117" s="109" t="s">
        <v>135</v>
      </c>
      <c r="K117" s="111"/>
      <c r="L117" s="21">
        <v>40</v>
      </c>
      <c r="M117" s="115"/>
      <c r="N117" s="116"/>
      <c r="O117" s="43"/>
      <c r="P117" s="115"/>
      <c r="Q117" s="116"/>
      <c r="R117" s="43"/>
      <c r="S117" s="115"/>
      <c r="T117" s="116"/>
      <c r="U117" s="43"/>
      <c r="V117" s="115"/>
      <c r="W117" s="116"/>
      <c r="X117" s="43"/>
      <c r="Y117" s="115"/>
      <c r="Z117" s="116"/>
      <c r="AA117" s="61"/>
      <c r="AB117" s="115"/>
      <c r="AC117" s="116"/>
      <c r="AD117" s="43"/>
      <c r="AE117" s="71" t="s">
        <v>286</v>
      </c>
      <c r="AF117" s="1">
        <v>40</v>
      </c>
      <c r="AG117" s="110" t="s">
        <v>123</v>
      </c>
      <c r="AH117" s="111"/>
      <c r="AI117" s="109">
        <v>20</v>
      </c>
      <c r="AJ117" s="110"/>
      <c r="AK117" s="41"/>
      <c r="AL117" s="41"/>
      <c r="AM117" s="61"/>
      <c r="AN117" s="61"/>
      <c r="AO117" s="61"/>
      <c r="AP117" s="61"/>
      <c r="AQ117" s="84"/>
      <c r="AR117" s="84"/>
      <c r="AS117" s="84"/>
      <c r="AT117" s="84"/>
      <c r="AU117" s="109"/>
      <c r="AV117" s="110"/>
      <c r="AW117" s="111"/>
      <c r="AX117" s="118">
        <v>120</v>
      </c>
      <c r="AY117" s="119"/>
      <c r="BA117" s="339">
        <v>120</v>
      </c>
      <c r="BB117" s="339"/>
      <c r="BE117" t="s">
        <v>686</v>
      </c>
      <c r="BF117">
        <f>BA117+BA124+BA125+BA127+BA128+BA129</f>
        <v>575</v>
      </c>
    </row>
    <row r="118" spans="1:58" x14ac:dyDescent="0.2">
      <c r="A118" s="109" t="s">
        <v>289</v>
      </c>
      <c r="B118" s="110"/>
      <c r="C118" s="111"/>
      <c r="D118" s="109" t="s">
        <v>17</v>
      </c>
      <c r="E118" s="110"/>
      <c r="F118" s="111"/>
      <c r="G118" s="115"/>
      <c r="H118" s="116"/>
      <c r="I118" s="43"/>
      <c r="J118" s="115"/>
      <c r="K118" s="116"/>
      <c r="L118" s="43"/>
      <c r="M118" s="109" t="s">
        <v>286</v>
      </c>
      <c r="N118" s="111"/>
      <c r="O118" s="21">
        <v>40</v>
      </c>
      <c r="P118" s="109" t="s">
        <v>286</v>
      </c>
      <c r="Q118" s="111"/>
      <c r="R118" s="21">
        <v>40</v>
      </c>
      <c r="S118" s="115"/>
      <c r="T118" s="116"/>
      <c r="U118" s="43"/>
      <c r="V118" s="115"/>
      <c r="W118" s="116"/>
      <c r="X118" s="43"/>
      <c r="Y118" s="115"/>
      <c r="Z118" s="116"/>
      <c r="AA118" s="61"/>
      <c r="AB118" s="123" t="s">
        <v>293</v>
      </c>
      <c r="AC118" s="125"/>
      <c r="AD118" s="62">
        <v>50</v>
      </c>
      <c r="AE118" s="61"/>
      <c r="AF118" s="61"/>
      <c r="AG118" s="117"/>
      <c r="AH118" s="116"/>
      <c r="AI118" s="43"/>
      <c r="AJ118" s="82"/>
      <c r="AK118" s="61"/>
      <c r="AL118" s="41"/>
      <c r="AM118" s="61"/>
      <c r="AN118" s="61"/>
      <c r="AO118" s="61"/>
      <c r="AP118" s="61"/>
      <c r="AQ118" s="84"/>
      <c r="AR118" s="84"/>
      <c r="AS118" s="84"/>
      <c r="AT118" s="84"/>
      <c r="AU118" s="21"/>
      <c r="AV118" s="21"/>
      <c r="AW118" s="247"/>
      <c r="AX118" s="118">
        <f>SUM(L118:AT118)</f>
        <v>130</v>
      </c>
      <c r="AY118" s="119"/>
      <c r="BA118" s="339">
        <v>130</v>
      </c>
      <c r="BB118" s="339"/>
      <c r="BE118" t="s">
        <v>713</v>
      </c>
      <c r="BF118">
        <v>80</v>
      </c>
    </row>
    <row r="119" spans="1:58" x14ac:dyDescent="0.2">
      <c r="A119" s="109" t="s">
        <v>168</v>
      </c>
      <c r="B119" s="110"/>
      <c r="C119" s="111"/>
      <c r="D119" s="109" t="s">
        <v>17</v>
      </c>
      <c r="E119" s="110"/>
      <c r="F119" s="111"/>
      <c r="G119" s="115"/>
      <c r="H119" s="116"/>
      <c r="I119" s="43"/>
      <c r="J119" s="109" t="s">
        <v>123</v>
      </c>
      <c r="K119" s="111"/>
      <c r="L119" s="21">
        <v>20</v>
      </c>
      <c r="M119" s="115"/>
      <c r="N119" s="116"/>
      <c r="O119" s="43"/>
      <c r="P119" s="123" t="s">
        <v>123</v>
      </c>
      <c r="Q119" s="125"/>
      <c r="R119" s="62">
        <v>20</v>
      </c>
      <c r="S119" s="115"/>
      <c r="T119" s="116"/>
      <c r="U119" s="43"/>
      <c r="V119" s="115"/>
      <c r="W119" s="116"/>
      <c r="X119" s="43"/>
      <c r="Y119" s="115"/>
      <c r="Z119" s="116"/>
      <c r="AA119" s="61"/>
      <c r="AB119" s="123" t="s">
        <v>286</v>
      </c>
      <c r="AC119" s="125"/>
      <c r="AD119" s="62">
        <v>40</v>
      </c>
      <c r="AE119" s="61"/>
      <c r="AF119" s="61"/>
      <c r="AG119" s="117"/>
      <c r="AH119" s="116"/>
      <c r="AI119" s="115"/>
      <c r="AJ119" s="117"/>
      <c r="AK119" s="41"/>
      <c r="AL119" s="41"/>
      <c r="AM119" s="61"/>
      <c r="AN119" s="61"/>
      <c r="AO119" s="61"/>
      <c r="AP119" s="61"/>
      <c r="AQ119" s="84"/>
      <c r="AR119" s="84"/>
      <c r="AS119" s="84"/>
      <c r="AT119" s="84"/>
      <c r="AU119" s="109"/>
      <c r="AV119" s="110"/>
      <c r="AW119" s="111"/>
      <c r="AX119" s="136">
        <f>SUM(I119:AT119)</f>
        <v>80</v>
      </c>
      <c r="AY119" s="137"/>
      <c r="BA119" s="339">
        <v>80</v>
      </c>
      <c r="BB119" s="339"/>
      <c r="BE119" t="s">
        <v>714</v>
      </c>
      <c r="BF119">
        <f>BA120+BA121+BA122+BA123+BA126+BA132+BA133+BA134</f>
        <v>1730</v>
      </c>
    </row>
    <row r="120" spans="1:58" x14ac:dyDescent="0.2">
      <c r="A120" s="109" t="s">
        <v>244</v>
      </c>
      <c r="B120" s="110"/>
      <c r="C120" s="111"/>
      <c r="D120" s="109" t="s">
        <v>245</v>
      </c>
      <c r="E120" s="110"/>
      <c r="F120" s="111"/>
      <c r="G120" s="115"/>
      <c r="H120" s="116"/>
      <c r="I120" s="43"/>
      <c r="J120" s="115"/>
      <c r="K120" s="116"/>
      <c r="L120" s="43"/>
      <c r="M120" s="109" t="s">
        <v>246</v>
      </c>
      <c r="N120" s="111"/>
      <c r="O120" s="21">
        <v>150</v>
      </c>
      <c r="P120" s="109" t="s">
        <v>309</v>
      </c>
      <c r="Q120" s="111"/>
      <c r="R120" s="21">
        <v>140</v>
      </c>
      <c r="S120" s="109" t="s">
        <v>286</v>
      </c>
      <c r="T120" s="111"/>
      <c r="U120" s="21">
        <v>40</v>
      </c>
      <c r="V120" s="115"/>
      <c r="W120" s="116"/>
      <c r="X120" s="43"/>
      <c r="Y120" s="115"/>
      <c r="Z120" s="116"/>
      <c r="AA120" s="61"/>
      <c r="AB120" s="115"/>
      <c r="AC120" s="116"/>
      <c r="AD120" s="43"/>
      <c r="AE120" s="61"/>
      <c r="AF120" s="61"/>
      <c r="AG120" s="117"/>
      <c r="AH120" s="116"/>
      <c r="AI120" s="115"/>
      <c r="AJ120" s="117"/>
      <c r="AK120" s="41"/>
      <c r="AL120" s="41"/>
      <c r="AM120" s="61"/>
      <c r="AN120" s="61"/>
      <c r="AO120" s="61"/>
      <c r="AP120" s="61"/>
      <c r="AQ120" s="84"/>
      <c r="AR120" s="84"/>
      <c r="AS120" s="84"/>
      <c r="AT120" s="84"/>
      <c r="AU120" s="109"/>
      <c r="AV120" s="110"/>
      <c r="AW120" s="111"/>
      <c r="AX120" s="136">
        <f>SUM(I120:AT120)</f>
        <v>330</v>
      </c>
      <c r="AY120" s="137"/>
      <c r="BA120" s="339">
        <v>330</v>
      </c>
      <c r="BB120" s="339"/>
      <c r="BE120" t="s">
        <v>691</v>
      </c>
      <c r="BF120">
        <f>BA131+BA130</f>
        <v>270</v>
      </c>
    </row>
    <row r="121" spans="1:58" x14ac:dyDescent="0.2">
      <c r="A121" s="109" t="s">
        <v>290</v>
      </c>
      <c r="B121" s="110"/>
      <c r="C121" s="111"/>
      <c r="D121" s="109" t="s">
        <v>245</v>
      </c>
      <c r="E121" s="110"/>
      <c r="F121" s="111"/>
      <c r="G121" s="115"/>
      <c r="H121" s="116"/>
      <c r="I121" s="43"/>
      <c r="J121" s="115"/>
      <c r="K121" s="116"/>
      <c r="L121" s="43"/>
      <c r="M121" s="109" t="s">
        <v>123</v>
      </c>
      <c r="N121" s="111"/>
      <c r="O121" s="21">
        <v>20</v>
      </c>
      <c r="P121" s="109" t="s">
        <v>123</v>
      </c>
      <c r="Q121" s="111"/>
      <c r="R121" s="21">
        <v>20</v>
      </c>
      <c r="S121" s="109" t="s">
        <v>325</v>
      </c>
      <c r="T121" s="111"/>
      <c r="U121" s="21">
        <v>130</v>
      </c>
      <c r="V121" s="109" t="s">
        <v>286</v>
      </c>
      <c r="W121" s="111"/>
      <c r="X121" s="21">
        <v>40</v>
      </c>
      <c r="Y121" s="109" t="s">
        <v>286</v>
      </c>
      <c r="Z121" s="111"/>
      <c r="AA121" s="1">
        <v>40</v>
      </c>
      <c r="AB121" s="115"/>
      <c r="AC121" s="116"/>
      <c r="AD121" s="43"/>
      <c r="AE121" s="61"/>
      <c r="AF121" s="61"/>
      <c r="AG121" s="117"/>
      <c r="AH121" s="116"/>
      <c r="AI121" s="115"/>
      <c r="AJ121" s="116"/>
      <c r="AK121" s="22" t="s">
        <v>276</v>
      </c>
      <c r="AL121" s="22">
        <v>15</v>
      </c>
      <c r="AM121" s="1" t="s">
        <v>278</v>
      </c>
      <c r="AN121" s="1">
        <v>15</v>
      </c>
      <c r="AO121" s="61"/>
      <c r="AP121" s="61"/>
      <c r="AQ121" s="84"/>
      <c r="AR121" s="84"/>
      <c r="AS121" s="84"/>
      <c r="AT121" s="84"/>
      <c r="AU121" s="109"/>
      <c r="AV121" s="110"/>
      <c r="AW121" s="111"/>
      <c r="AX121" s="136">
        <f>SUM(I121:AT121)</f>
        <v>280</v>
      </c>
      <c r="AY121" s="137"/>
      <c r="BA121" s="339">
        <v>250</v>
      </c>
      <c r="BB121" s="339"/>
    </row>
    <row r="122" spans="1:58" x14ac:dyDescent="0.2">
      <c r="A122" s="109" t="s">
        <v>291</v>
      </c>
      <c r="B122" s="110"/>
      <c r="C122" s="111"/>
      <c r="D122" s="109" t="s">
        <v>245</v>
      </c>
      <c r="E122" s="110"/>
      <c r="F122" s="111"/>
      <c r="G122" s="115"/>
      <c r="H122" s="116"/>
      <c r="I122" s="43"/>
      <c r="J122" s="115"/>
      <c r="K122" s="116"/>
      <c r="L122" s="43"/>
      <c r="M122" s="109" t="s">
        <v>123</v>
      </c>
      <c r="N122" s="111"/>
      <c r="O122" s="21">
        <v>20</v>
      </c>
      <c r="P122" s="109" t="s">
        <v>123</v>
      </c>
      <c r="Q122" s="111"/>
      <c r="R122" s="21">
        <v>20</v>
      </c>
      <c r="S122" s="109" t="s">
        <v>123</v>
      </c>
      <c r="T122" s="111"/>
      <c r="U122" s="21">
        <v>20</v>
      </c>
      <c r="V122" s="115"/>
      <c r="W122" s="116"/>
      <c r="X122" s="43"/>
      <c r="Y122" s="115"/>
      <c r="Z122" s="116"/>
      <c r="AA122" s="61"/>
      <c r="AB122" s="115"/>
      <c r="AC122" s="116"/>
      <c r="AD122" s="43"/>
      <c r="AE122" s="61"/>
      <c r="AF122" s="61"/>
      <c r="AG122" s="117"/>
      <c r="AH122" s="116"/>
      <c r="AI122" s="115"/>
      <c r="AJ122" s="116"/>
      <c r="AK122" s="41"/>
      <c r="AL122" s="41"/>
      <c r="AM122" s="61"/>
      <c r="AN122" s="61"/>
      <c r="AO122" s="61"/>
      <c r="AP122" s="61"/>
      <c r="AQ122" s="84"/>
      <c r="AR122" s="84"/>
      <c r="AS122" s="84"/>
      <c r="AT122" s="84"/>
      <c r="AU122" s="109"/>
      <c r="AV122" s="110"/>
      <c r="AW122" s="111"/>
      <c r="AX122" s="136">
        <f>SUM(I122:AT122)</f>
        <v>60</v>
      </c>
      <c r="AY122" s="137"/>
      <c r="BA122" s="339">
        <v>60</v>
      </c>
      <c r="BB122" s="339"/>
    </row>
    <row r="123" spans="1:58" x14ac:dyDescent="0.2">
      <c r="A123" s="109" t="s">
        <v>366</v>
      </c>
      <c r="B123" s="110"/>
      <c r="C123" s="111"/>
      <c r="D123" s="109" t="s">
        <v>245</v>
      </c>
      <c r="E123" s="110"/>
      <c r="F123" s="111"/>
      <c r="G123" s="115"/>
      <c r="H123" s="116"/>
      <c r="I123" s="43"/>
      <c r="J123" s="115"/>
      <c r="K123" s="116"/>
      <c r="L123" s="43"/>
      <c r="M123" s="115"/>
      <c r="N123" s="116"/>
      <c r="O123" s="43"/>
      <c r="P123" s="115"/>
      <c r="Q123" s="116"/>
      <c r="R123" s="43"/>
      <c r="S123" s="115"/>
      <c r="T123" s="116"/>
      <c r="U123" s="43"/>
      <c r="V123" s="109" t="s">
        <v>293</v>
      </c>
      <c r="W123" s="111"/>
      <c r="X123" s="21">
        <v>50</v>
      </c>
      <c r="Y123" s="109" t="s">
        <v>293</v>
      </c>
      <c r="Z123" s="111"/>
      <c r="AA123" s="1">
        <v>50</v>
      </c>
      <c r="AB123" s="115"/>
      <c r="AC123" s="116"/>
      <c r="AD123" s="43"/>
      <c r="AE123" s="61"/>
      <c r="AF123" s="61"/>
      <c r="AG123" s="117"/>
      <c r="AH123" s="116"/>
      <c r="AI123" s="115"/>
      <c r="AJ123" s="116"/>
      <c r="AK123" s="41"/>
      <c r="AL123" s="41"/>
      <c r="AM123" s="61"/>
      <c r="AN123" s="61"/>
      <c r="AO123" s="61"/>
      <c r="AP123" s="61"/>
      <c r="AQ123" s="84"/>
      <c r="AR123" s="84"/>
      <c r="AS123" s="84"/>
      <c r="AT123" s="84"/>
      <c r="AU123" s="109"/>
      <c r="AV123" s="110"/>
      <c r="AW123" s="111"/>
      <c r="AX123" s="136">
        <f>SUM(I123:AT123)</f>
        <v>100</v>
      </c>
      <c r="AY123" s="137"/>
      <c r="BA123" s="339">
        <v>100</v>
      </c>
      <c r="BB123" s="339"/>
    </row>
    <row r="124" spans="1:58" x14ac:dyDescent="0.2">
      <c r="A124" s="109" t="s">
        <v>442</v>
      </c>
      <c r="B124" s="110"/>
      <c r="C124" s="111"/>
      <c r="D124" s="109" t="s">
        <v>17</v>
      </c>
      <c r="E124" s="110"/>
      <c r="F124" s="111"/>
      <c r="G124" s="115"/>
      <c r="H124" s="116"/>
      <c r="I124" s="43"/>
      <c r="J124" s="115"/>
      <c r="K124" s="116"/>
      <c r="L124" s="43"/>
      <c r="M124" s="115"/>
      <c r="N124" s="116"/>
      <c r="O124" s="43"/>
      <c r="P124" s="115"/>
      <c r="Q124" s="116"/>
      <c r="R124" s="43"/>
      <c r="S124" s="115"/>
      <c r="T124" s="116"/>
      <c r="U124" s="43"/>
      <c r="V124" s="115"/>
      <c r="W124" s="116"/>
      <c r="X124" s="43"/>
      <c r="Y124" s="115"/>
      <c r="Z124" s="116"/>
      <c r="AA124" s="61"/>
      <c r="AB124" s="115"/>
      <c r="AC124" s="116"/>
      <c r="AD124" s="43"/>
      <c r="AE124" s="71" t="s">
        <v>283</v>
      </c>
      <c r="AF124" s="1">
        <v>50</v>
      </c>
      <c r="AG124" s="110" t="s">
        <v>283</v>
      </c>
      <c r="AH124" s="111"/>
      <c r="AI124" s="109">
        <v>50</v>
      </c>
      <c r="AJ124" s="111"/>
      <c r="AK124" s="41"/>
      <c r="AL124" s="41"/>
      <c r="AM124" s="1" t="s">
        <v>123</v>
      </c>
      <c r="AN124" s="1">
        <v>20</v>
      </c>
      <c r="AO124" s="61"/>
      <c r="AP124" s="61"/>
      <c r="AQ124" s="84"/>
      <c r="AR124" s="84"/>
      <c r="AS124" s="84"/>
      <c r="AT124" s="84"/>
      <c r="AU124" s="109"/>
      <c r="AV124" s="110"/>
      <c r="AW124" s="111"/>
      <c r="AX124" s="136">
        <f>SUM(I124:AT124)</f>
        <v>120</v>
      </c>
      <c r="AY124" s="137"/>
      <c r="BA124" s="339">
        <v>120</v>
      </c>
      <c r="BB124" s="339"/>
    </row>
    <row r="125" spans="1:58" ht="17" thickBot="1" x14ac:dyDescent="0.25">
      <c r="A125" s="109" t="s">
        <v>443</v>
      </c>
      <c r="B125" s="110"/>
      <c r="C125" s="111"/>
      <c r="D125" s="109" t="s">
        <v>17</v>
      </c>
      <c r="E125" s="110"/>
      <c r="F125" s="111"/>
      <c r="G125" s="115"/>
      <c r="H125" s="116"/>
      <c r="I125" s="43"/>
      <c r="J125" s="115"/>
      <c r="K125" s="116"/>
      <c r="L125" s="43"/>
      <c r="M125" s="115"/>
      <c r="N125" s="116"/>
      <c r="O125" s="43"/>
      <c r="P125" s="115"/>
      <c r="Q125" s="116"/>
      <c r="R125" s="43"/>
      <c r="S125" s="115"/>
      <c r="T125" s="116"/>
      <c r="U125" s="43"/>
      <c r="V125" s="115"/>
      <c r="W125" s="116"/>
      <c r="X125" s="43"/>
      <c r="Y125" s="115"/>
      <c r="Z125" s="116"/>
      <c r="AA125" s="61"/>
      <c r="AB125" s="115"/>
      <c r="AC125" s="116"/>
      <c r="AD125" s="43"/>
      <c r="AE125" s="71" t="s">
        <v>389</v>
      </c>
      <c r="AF125" s="1">
        <v>40</v>
      </c>
      <c r="AG125" s="110" t="s">
        <v>285</v>
      </c>
      <c r="AH125" s="111"/>
      <c r="AI125" s="109">
        <v>40</v>
      </c>
      <c r="AJ125" s="111"/>
      <c r="AK125" s="41"/>
      <c r="AL125" s="41"/>
      <c r="AM125" s="61"/>
      <c r="AN125" s="61"/>
      <c r="AO125" s="61"/>
      <c r="AP125" s="61"/>
      <c r="AQ125" s="84"/>
      <c r="AR125" s="84"/>
      <c r="AS125" s="84"/>
      <c r="AT125" s="84"/>
      <c r="AU125" s="109"/>
      <c r="AV125" s="110"/>
      <c r="AW125" s="111"/>
      <c r="AX125" s="136">
        <f>SUM(I125:AT125)</f>
        <v>80</v>
      </c>
      <c r="AY125" s="137"/>
      <c r="BA125" s="339">
        <v>80</v>
      </c>
      <c r="BB125" s="339"/>
    </row>
    <row r="126" spans="1:58" ht="18" thickTop="1" thickBot="1" x14ac:dyDescent="0.25">
      <c r="A126" s="109" t="s">
        <v>737</v>
      </c>
      <c r="B126" s="110"/>
      <c r="C126" s="111"/>
      <c r="D126" s="109" t="s">
        <v>50</v>
      </c>
      <c r="E126" s="110"/>
      <c r="F126" s="111"/>
      <c r="G126" s="115"/>
      <c r="H126" s="116"/>
      <c r="I126" s="43"/>
      <c r="J126" s="115"/>
      <c r="K126" s="116"/>
      <c r="L126" s="43"/>
      <c r="M126" s="115"/>
      <c r="N126" s="116"/>
      <c r="O126" s="43"/>
      <c r="P126" s="115"/>
      <c r="Q126" s="116"/>
      <c r="R126" s="43"/>
      <c r="S126" s="115"/>
      <c r="T126" s="116"/>
      <c r="U126" s="43"/>
      <c r="V126" s="115"/>
      <c r="W126" s="116"/>
      <c r="X126" s="43"/>
      <c r="Y126" s="115"/>
      <c r="Z126" s="116"/>
      <c r="AA126" s="61"/>
      <c r="AB126" s="115"/>
      <c r="AC126" s="116"/>
      <c r="AD126" s="43"/>
      <c r="AE126" s="71" t="s">
        <v>293</v>
      </c>
      <c r="AF126" s="1">
        <v>50</v>
      </c>
      <c r="AG126" s="110" t="s">
        <v>325</v>
      </c>
      <c r="AH126" s="111"/>
      <c r="AI126" s="109">
        <v>130</v>
      </c>
      <c r="AJ126" s="111"/>
      <c r="AK126" s="22" t="s">
        <v>357</v>
      </c>
      <c r="AL126" s="22">
        <v>150</v>
      </c>
      <c r="AM126" s="1" t="s">
        <v>357</v>
      </c>
      <c r="AN126" s="1">
        <v>150</v>
      </c>
      <c r="AO126" s="1" t="s">
        <v>123</v>
      </c>
      <c r="AP126" s="1">
        <v>20</v>
      </c>
      <c r="AQ126" s="48" t="s">
        <v>669</v>
      </c>
      <c r="AR126" s="48">
        <v>150</v>
      </c>
      <c r="AS126" s="48" t="s">
        <v>309</v>
      </c>
      <c r="AT126" s="48">
        <v>140</v>
      </c>
      <c r="AU126" s="109"/>
      <c r="AV126" s="110"/>
      <c r="AW126" s="111"/>
      <c r="AX126" s="136">
        <f>SUM(I126:AT126)</f>
        <v>790</v>
      </c>
      <c r="AY126" s="137"/>
      <c r="BA126" s="349">
        <v>720</v>
      </c>
      <c r="BB126" s="350"/>
      <c r="BC126" t="s">
        <v>80</v>
      </c>
    </row>
    <row r="127" spans="1:58" ht="17" thickTop="1" x14ac:dyDescent="0.2">
      <c r="A127" s="109" t="s">
        <v>529</v>
      </c>
      <c r="B127" s="110"/>
      <c r="C127" s="111"/>
      <c r="D127" s="109" t="s">
        <v>17</v>
      </c>
      <c r="E127" s="110"/>
      <c r="F127" s="111"/>
      <c r="G127" s="115"/>
      <c r="H127" s="116"/>
      <c r="I127" s="43"/>
      <c r="J127" s="115"/>
      <c r="K127" s="116"/>
      <c r="L127" s="43"/>
      <c r="M127" s="115"/>
      <c r="N127" s="116"/>
      <c r="O127" s="43"/>
      <c r="P127" s="115"/>
      <c r="Q127" s="116"/>
      <c r="R127" s="43"/>
      <c r="S127" s="115"/>
      <c r="T127" s="116"/>
      <c r="U127" s="43"/>
      <c r="V127" s="115"/>
      <c r="W127" s="116"/>
      <c r="X127" s="43"/>
      <c r="Y127" s="115"/>
      <c r="Z127" s="116"/>
      <c r="AA127" s="61"/>
      <c r="AB127" s="115"/>
      <c r="AC127" s="116"/>
      <c r="AD127" s="43"/>
      <c r="AE127" s="61"/>
      <c r="AF127" s="61"/>
      <c r="AG127" s="117"/>
      <c r="AH127" s="116"/>
      <c r="AI127" s="115"/>
      <c r="AJ127" s="116"/>
      <c r="AK127" s="22" t="s">
        <v>364</v>
      </c>
      <c r="AL127" s="22">
        <v>50</v>
      </c>
      <c r="AM127" s="1" t="s">
        <v>364</v>
      </c>
      <c r="AN127" s="1">
        <v>50</v>
      </c>
      <c r="AO127" s="61"/>
      <c r="AP127" s="61"/>
      <c r="AQ127" s="84"/>
      <c r="AR127" s="84"/>
      <c r="AS127" s="84"/>
      <c r="AT127" s="84"/>
      <c r="AU127" s="109"/>
      <c r="AV127" s="110"/>
      <c r="AW127" s="111"/>
      <c r="AX127" s="136">
        <f>SUM(I127:AT127)</f>
        <v>100</v>
      </c>
      <c r="AY127" s="137"/>
      <c r="BA127" s="339">
        <v>100</v>
      </c>
      <c r="BB127" s="339"/>
    </row>
    <row r="128" spans="1:58" x14ac:dyDescent="0.2">
      <c r="A128" s="109" t="s">
        <v>530</v>
      </c>
      <c r="B128" s="110"/>
      <c r="C128" s="111"/>
      <c r="D128" s="109" t="s">
        <v>17</v>
      </c>
      <c r="E128" s="110"/>
      <c r="F128" s="111"/>
      <c r="G128" s="115"/>
      <c r="H128" s="116"/>
      <c r="I128" s="43"/>
      <c r="J128" s="115"/>
      <c r="K128" s="116"/>
      <c r="L128" s="43"/>
      <c r="M128" s="115"/>
      <c r="N128" s="116"/>
      <c r="O128" s="43"/>
      <c r="P128" s="115"/>
      <c r="Q128" s="116"/>
      <c r="R128" s="43"/>
      <c r="S128" s="115"/>
      <c r="T128" s="116"/>
      <c r="U128" s="43"/>
      <c r="V128" s="115"/>
      <c r="W128" s="116"/>
      <c r="X128" s="43"/>
      <c r="Y128" s="115"/>
      <c r="Z128" s="116"/>
      <c r="AA128" s="61"/>
      <c r="AB128" s="115"/>
      <c r="AC128" s="116"/>
      <c r="AD128" s="43"/>
      <c r="AE128" s="61"/>
      <c r="AF128" s="61"/>
      <c r="AG128" s="117"/>
      <c r="AH128" s="116"/>
      <c r="AI128" s="115"/>
      <c r="AJ128" s="116"/>
      <c r="AK128" s="22" t="s">
        <v>528</v>
      </c>
      <c r="AL128" s="22">
        <v>15</v>
      </c>
      <c r="AM128" s="61"/>
      <c r="AN128" s="61"/>
      <c r="AO128" s="61"/>
      <c r="AP128" s="61"/>
      <c r="AQ128" s="84"/>
      <c r="AR128" s="84"/>
      <c r="AS128" s="84"/>
      <c r="AT128" s="84"/>
      <c r="AU128" s="109"/>
      <c r="AV128" s="110"/>
      <c r="AW128" s="111"/>
      <c r="AX128" s="136">
        <f>SUM(I128:AT128)</f>
        <v>15</v>
      </c>
      <c r="AY128" s="137"/>
      <c r="BA128" s="339">
        <v>15</v>
      </c>
      <c r="BB128" s="339"/>
    </row>
    <row r="129" spans="1:58" x14ac:dyDescent="0.2">
      <c r="A129" s="109" t="s">
        <v>541</v>
      </c>
      <c r="B129" s="110"/>
      <c r="C129" s="111"/>
      <c r="D129" s="109" t="s">
        <v>17</v>
      </c>
      <c r="E129" s="110"/>
      <c r="F129" s="111"/>
      <c r="G129" s="115"/>
      <c r="H129" s="116"/>
      <c r="I129" s="43"/>
      <c r="J129" s="115"/>
      <c r="K129" s="116"/>
      <c r="L129" s="43"/>
      <c r="M129" s="115"/>
      <c r="N129" s="116"/>
      <c r="O129" s="43"/>
      <c r="P129" s="115"/>
      <c r="Q129" s="116"/>
      <c r="R129" s="43"/>
      <c r="S129" s="115"/>
      <c r="T129" s="116"/>
      <c r="U129" s="43"/>
      <c r="V129" s="115"/>
      <c r="W129" s="116"/>
      <c r="X129" s="43"/>
      <c r="Y129" s="115"/>
      <c r="Z129" s="116"/>
      <c r="AA129" s="61"/>
      <c r="AB129" s="115"/>
      <c r="AC129" s="116"/>
      <c r="AD129" s="43"/>
      <c r="AE129" s="61"/>
      <c r="AF129" s="61"/>
      <c r="AG129" s="117"/>
      <c r="AH129" s="116"/>
      <c r="AI129" s="115"/>
      <c r="AJ129" s="116"/>
      <c r="AK129" s="41"/>
      <c r="AL129" s="41"/>
      <c r="AM129" s="1" t="s">
        <v>364</v>
      </c>
      <c r="AN129" s="1">
        <v>40</v>
      </c>
      <c r="AO129" s="61"/>
      <c r="AP129" s="61"/>
      <c r="AQ129" s="48" t="s">
        <v>293</v>
      </c>
      <c r="AR129" s="48">
        <v>50</v>
      </c>
      <c r="AS129" s="48" t="s">
        <v>293</v>
      </c>
      <c r="AT129" s="48">
        <v>50</v>
      </c>
      <c r="AU129" s="109"/>
      <c r="AV129" s="110"/>
      <c r="AW129" s="111"/>
      <c r="AX129" s="136">
        <f>SUM(I129:AT129)</f>
        <v>140</v>
      </c>
      <c r="AY129" s="137"/>
      <c r="BA129" s="339">
        <v>140</v>
      </c>
      <c r="BB129" s="339"/>
    </row>
    <row r="130" spans="1:58" x14ac:dyDescent="0.2">
      <c r="A130" s="109" t="s">
        <v>543</v>
      </c>
      <c r="B130" s="110"/>
      <c r="C130" s="111"/>
      <c r="D130" s="109" t="s">
        <v>544</v>
      </c>
      <c r="E130" s="110"/>
      <c r="F130" s="111"/>
      <c r="G130" s="115"/>
      <c r="H130" s="116"/>
      <c r="I130" s="43"/>
      <c r="J130" s="115"/>
      <c r="K130" s="116"/>
      <c r="L130" s="43"/>
      <c r="M130" s="115"/>
      <c r="N130" s="116"/>
      <c r="O130" s="43"/>
      <c r="P130" s="115"/>
      <c r="Q130" s="116"/>
      <c r="R130" s="43"/>
      <c r="S130" s="115"/>
      <c r="T130" s="116"/>
      <c r="U130" s="43"/>
      <c r="V130" s="115"/>
      <c r="W130" s="116"/>
      <c r="X130" s="43"/>
      <c r="Y130" s="115"/>
      <c r="Z130" s="116"/>
      <c r="AA130" s="61"/>
      <c r="AB130" s="115"/>
      <c r="AC130" s="116"/>
      <c r="AD130" s="43"/>
      <c r="AE130" s="61"/>
      <c r="AF130" s="61"/>
      <c r="AG130" s="117"/>
      <c r="AH130" s="116"/>
      <c r="AI130" s="115"/>
      <c r="AJ130" s="116"/>
      <c r="AK130" s="41"/>
      <c r="AL130" s="41"/>
      <c r="AM130" s="61"/>
      <c r="AN130" s="61"/>
      <c r="AO130" s="1" t="s">
        <v>357</v>
      </c>
      <c r="AP130" s="1">
        <v>150</v>
      </c>
      <c r="AQ130" s="84"/>
      <c r="AR130" s="84"/>
      <c r="AS130" s="84"/>
      <c r="AT130" s="84"/>
      <c r="AU130" s="109"/>
      <c r="AV130" s="110"/>
      <c r="AW130" s="111"/>
      <c r="AX130" s="136">
        <f>SUM(I130:AT130)</f>
        <v>150</v>
      </c>
      <c r="AY130" s="137"/>
      <c r="BA130" s="339">
        <v>150</v>
      </c>
      <c r="BB130" s="339"/>
    </row>
    <row r="131" spans="1:58" x14ac:dyDescent="0.2">
      <c r="A131" s="109" t="s">
        <v>545</v>
      </c>
      <c r="B131" s="110"/>
      <c r="C131" s="111"/>
      <c r="D131" s="109" t="s">
        <v>544</v>
      </c>
      <c r="E131" s="110"/>
      <c r="F131" s="111"/>
      <c r="G131" s="115"/>
      <c r="H131" s="116"/>
      <c r="I131" s="43"/>
      <c r="J131" s="115"/>
      <c r="K131" s="116"/>
      <c r="L131" s="43"/>
      <c r="M131" s="115"/>
      <c r="N131" s="116"/>
      <c r="O131" s="43"/>
      <c r="P131" s="115"/>
      <c r="Q131" s="116"/>
      <c r="R131" s="43"/>
      <c r="S131" s="115"/>
      <c r="T131" s="116"/>
      <c r="U131" s="43"/>
      <c r="V131" s="115"/>
      <c r="W131" s="116"/>
      <c r="X131" s="43"/>
      <c r="Y131" s="115"/>
      <c r="Z131" s="116"/>
      <c r="AA131" s="61"/>
      <c r="AB131" s="115"/>
      <c r="AC131" s="116"/>
      <c r="AD131" s="43"/>
      <c r="AE131" s="61"/>
      <c r="AF131" s="61"/>
      <c r="AG131" s="117"/>
      <c r="AH131" s="116"/>
      <c r="AI131" s="115"/>
      <c r="AJ131" s="116"/>
      <c r="AK131" s="41"/>
      <c r="AL131" s="41"/>
      <c r="AM131" s="61"/>
      <c r="AN131" s="61"/>
      <c r="AO131" s="1" t="s">
        <v>546</v>
      </c>
      <c r="AP131" s="1">
        <v>120</v>
      </c>
      <c r="AQ131" s="84"/>
      <c r="AR131" s="84"/>
      <c r="AS131" s="84"/>
      <c r="AT131" s="84"/>
      <c r="AU131" s="109"/>
      <c r="AV131" s="110"/>
      <c r="AW131" s="111"/>
      <c r="AX131" s="136">
        <f>SUM(I131:AT131)</f>
        <v>120</v>
      </c>
      <c r="AY131" s="137"/>
      <c r="BA131" s="339">
        <v>120</v>
      </c>
      <c r="BB131" s="339"/>
    </row>
    <row r="132" spans="1:58" x14ac:dyDescent="0.2">
      <c r="A132" s="109" t="s">
        <v>661</v>
      </c>
      <c r="B132" s="110"/>
      <c r="C132" s="111"/>
      <c r="D132" s="203" t="s">
        <v>245</v>
      </c>
      <c r="E132" s="330"/>
      <c r="F132" s="204"/>
      <c r="G132" s="115"/>
      <c r="H132" s="116"/>
      <c r="I132" s="43"/>
      <c r="J132" s="115"/>
      <c r="K132" s="116"/>
      <c r="L132" s="43"/>
      <c r="M132" s="115"/>
      <c r="N132" s="116"/>
      <c r="O132" s="43"/>
      <c r="P132" s="115"/>
      <c r="Q132" s="116"/>
      <c r="R132" s="43"/>
      <c r="S132" s="115"/>
      <c r="T132" s="116"/>
      <c r="U132" s="43"/>
      <c r="V132" s="115"/>
      <c r="W132" s="116"/>
      <c r="X132" s="43"/>
      <c r="Y132" s="115"/>
      <c r="Z132" s="116"/>
      <c r="AA132" s="61"/>
      <c r="AB132" s="115"/>
      <c r="AC132" s="116"/>
      <c r="AD132" s="43"/>
      <c r="AE132" s="61"/>
      <c r="AF132" s="61"/>
      <c r="AG132" s="117"/>
      <c r="AH132" s="116"/>
      <c r="AI132" s="115"/>
      <c r="AJ132" s="116"/>
      <c r="AK132" s="45"/>
      <c r="AL132" s="43"/>
      <c r="AM132" s="84"/>
      <c r="AN132" s="84"/>
      <c r="AO132" s="61"/>
      <c r="AP132" s="61"/>
      <c r="AQ132" s="48" t="s">
        <v>364</v>
      </c>
      <c r="AR132" s="48">
        <v>50</v>
      </c>
      <c r="AS132" s="48" t="s">
        <v>677</v>
      </c>
      <c r="AT132" s="48">
        <v>40</v>
      </c>
      <c r="AU132" s="109"/>
      <c r="AV132" s="110"/>
      <c r="AW132" s="111"/>
      <c r="AX132" s="118">
        <v>90</v>
      </c>
      <c r="AY132" s="119"/>
      <c r="BA132" s="339">
        <v>90</v>
      </c>
      <c r="BB132" s="339"/>
    </row>
    <row r="133" spans="1:58" x14ac:dyDescent="0.2">
      <c r="A133" s="109" t="s">
        <v>662</v>
      </c>
      <c r="B133" s="110"/>
      <c r="C133" s="111"/>
      <c r="D133" s="203" t="s">
        <v>245</v>
      </c>
      <c r="E133" s="330"/>
      <c r="F133" s="204"/>
      <c r="G133" s="115"/>
      <c r="H133" s="116"/>
      <c r="I133" s="43"/>
      <c r="J133" s="115"/>
      <c r="K133" s="116"/>
      <c r="L133" s="43"/>
      <c r="M133" s="115"/>
      <c r="N133" s="116"/>
      <c r="O133" s="43"/>
      <c r="P133" s="115"/>
      <c r="Q133" s="116"/>
      <c r="R133" s="43"/>
      <c r="S133" s="115"/>
      <c r="T133" s="116"/>
      <c r="U133" s="43"/>
      <c r="V133" s="115"/>
      <c r="W133" s="116"/>
      <c r="X133" s="43"/>
      <c r="Y133" s="115"/>
      <c r="Z133" s="116"/>
      <c r="AA133" s="61"/>
      <c r="AB133" s="115"/>
      <c r="AC133" s="116"/>
      <c r="AD133" s="43"/>
      <c r="AE133" s="61"/>
      <c r="AF133" s="61"/>
      <c r="AG133" s="117"/>
      <c r="AH133" s="116"/>
      <c r="AI133" s="115"/>
      <c r="AJ133" s="116"/>
      <c r="AK133" s="45"/>
      <c r="AL133" s="43"/>
      <c r="AM133" s="84"/>
      <c r="AN133" s="84"/>
      <c r="AO133" s="61"/>
      <c r="AP133" s="61"/>
      <c r="AQ133" s="48" t="s">
        <v>673</v>
      </c>
      <c r="AR133" s="48">
        <v>40</v>
      </c>
      <c r="AS133" s="48" t="s">
        <v>123</v>
      </c>
      <c r="AT133" s="48">
        <v>20</v>
      </c>
      <c r="AU133" s="109"/>
      <c r="AV133" s="110"/>
      <c r="AW133" s="111"/>
      <c r="AX133" s="118">
        <v>60</v>
      </c>
      <c r="AY133" s="119"/>
      <c r="BA133" s="339">
        <v>60</v>
      </c>
      <c r="BB133" s="339"/>
    </row>
    <row r="134" spans="1:58" x14ac:dyDescent="0.2">
      <c r="A134" s="109" t="s">
        <v>675</v>
      </c>
      <c r="B134" s="110"/>
      <c r="C134" s="111"/>
      <c r="D134" s="109" t="s">
        <v>245</v>
      </c>
      <c r="E134" s="110"/>
      <c r="F134" s="111"/>
      <c r="G134" s="115"/>
      <c r="H134" s="116"/>
      <c r="I134" s="43"/>
      <c r="J134" s="115"/>
      <c r="K134" s="116"/>
      <c r="L134" s="43"/>
      <c r="M134" s="115"/>
      <c r="N134" s="116"/>
      <c r="O134" s="43"/>
      <c r="P134" s="115"/>
      <c r="Q134" s="116"/>
      <c r="R134" s="43"/>
      <c r="S134" s="115"/>
      <c r="T134" s="116"/>
      <c r="U134" s="43"/>
      <c r="V134" s="115"/>
      <c r="W134" s="116"/>
      <c r="X134" s="43"/>
      <c r="Y134" s="115"/>
      <c r="Z134" s="116"/>
      <c r="AA134" s="61"/>
      <c r="AB134" s="115"/>
      <c r="AC134" s="116"/>
      <c r="AD134" s="43"/>
      <c r="AE134" s="61"/>
      <c r="AF134" s="61"/>
      <c r="AG134" s="117"/>
      <c r="AH134" s="116"/>
      <c r="AI134" s="115"/>
      <c r="AJ134" s="116"/>
      <c r="AK134" s="45"/>
      <c r="AL134" s="43"/>
      <c r="AM134" s="84"/>
      <c r="AN134" s="84"/>
      <c r="AO134" s="61"/>
      <c r="AP134" s="61"/>
      <c r="AQ134" s="84"/>
      <c r="AR134" s="84"/>
      <c r="AS134" s="48" t="s">
        <v>517</v>
      </c>
      <c r="AT134" s="48">
        <v>120</v>
      </c>
      <c r="AU134" s="109"/>
      <c r="AV134" s="110"/>
      <c r="AW134" s="111"/>
      <c r="AX134" s="118">
        <v>120</v>
      </c>
      <c r="AY134" s="119"/>
      <c r="BA134" s="339">
        <v>120</v>
      </c>
      <c r="BB134" s="339"/>
    </row>
    <row r="135" spans="1:58" x14ac:dyDescent="0.2">
      <c r="A135" s="141" t="s">
        <v>11</v>
      </c>
      <c r="B135" s="142"/>
      <c r="C135" s="143"/>
      <c r="D135" s="160"/>
      <c r="E135" s="121"/>
      <c r="F135" s="121"/>
      <c r="G135" s="121"/>
      <c r="H135" s="121"/>
      <c r="I135" s="27"/>
      <c r="J135" s="121"/>
      <c r="K135" s="121"/>
      <c r="L135" s="27"/>
      <c r="M135" s="121"/>
      <c r="N135" s="121"/>
      <c r="O135" s="27"/>
      <c r="P135" s="121"/>
      <c r="Q135" s="121"/>
      <c r="R135" s="27"/>
      <c r="S135" s="121"/>
      <c r="T135" s="121"/>
      <c r="U135" s="27"/>
      <c r="V135" s="121"/>
      <c r="W135" s="121"/>
      <c r="X135" s="27"/>
      <c r="Y135" s="121"/>
      <c r="Z135" s="121"/>
      <c r="AB135" s="121"/>
      <c r="AC135" s="121"/>
      <c r="AD135" s="27"/>
      <c r="AG135" s="121"/>
      <c r="AH135" s="121"/>
      <c r="AI135" s="121"/>
      <c r="AJ135" s="121"/>
      <c r="AK135" s="27"/>
      <c r="AL135" s="27"/>
      <c r="AU135" s="121"/>
      <c r="AV135" s="121"/>
      <c r="AW135" s="121"/>
      <c r="AX135" s="135"/>
      <c r="AY135" s="135"/>
      <c r="BA135" s="339"/>
      <c r="BB135" s="339"/>
      <c r="BE135" t="s">
        <v>710</v>
      </c>
      <c r="BF135">
        <f>BA137+BA139+BA140</f>
        <v>280</v>
      </c>
    </row>
    <row r="136" spans="1:58" x14ac:dyDescent="0.2">
      <c r="A136" s="109" t="s">
        <v>149</v>
      </c>
      <c r="B136" s="110"/>
      <c r="C136" s="111"/>
      <c r="D136" s="109"/>
      <c r="E136" s="110"/>
      <c r="F136" s="111"/>
      <c r="G136" s="109"/>
      <c r="H136" s="111"/>
      <c r="I136" s="21"/>
      <c r="J136" s="109"/>
      <c r="K136" s="111"/>
      <c r="L136" s="21"/>
      <c r="M136" s="109"/>
      <c r="N136" s="111"/>
      <c r="O136" s="21"/>
      <c r="P136" s="109"/>
      <c r="Q136" s="111"/>
      <c r="R136" s="21"/>
      <c r="S136" s="109"/>
      <c r="T136" s="111"/>
      <c r="U136" s="21"/>
      <c r="V136" s="109"/>
      <c r="W136" s="111"/>
      <c r="X136" s="21"/>
      <c r="Y136" s="109"/>
      <c r="Z136" s="111"/>
      <c r="AB136" s="109"/>
      <c r="AC136" s="111"/>
      <c r="AD136" s="21"/>
      <c r="AE136" s="71"/>
      <c r="AF136" s="1"/>
      <c r="AG136" s="110"/>
      <c r="AH136" s="111"/>
      <c r="AI136" s="109"/>
      <c r="AJ136" s="111"/>
      <c r="AK136" s="19"/>
      <c r="AL136" s="21"/>
      <c r="AM136" s="48"/>
      <c r="AN136" s="48"/>
      <c r="AO136" s="1"/>
      <c r="AP136" s="1"/>
      <c r="AQ136" s="48"/>
      <c r="AR136" s="48"/>
      <c r="AS136" s="48"/>
      <c r="AT136" s="48"/>
      <c r="AU136" s="109"/>
      <c r="AV136" s="110"/>
      <c r="AW136" s="111"/>
      <c r="AX136" s="112"/>
      <c r="AY136" s="113"/>
      <c r="BA136" s="339"/>
      <c r="BB136" s="339"/>
      <c r="BE136" t="s">
        <v>714</v>
      </c>
      <c r="BF136">
        <f>BA143+BA144</f>
        <v>380</v>
      </c>
    </row>
    <row r="137" spans="1:58" x14ac:dyDescent="0.2">
      <c r="A137" s="109" t="s">
        <v>151</v>
      </c>
      <c r="B137" s="110"/>
      <c r="C137" s="111"/>
      <c r="D137" s="109" t="s">
        <v>60</v>
      </c>
      <c r="E137" s="110"/>
      <c r="F137" s="111"/>
      <c r="G137" s="109" t="s">
        <v>120</v>
      </c>
      <c r="H137" s="111"/>
      <c r="I137" s="21">
        <v>50</v>
      </c>
      <c r="J137" s="109" t="s">
        <v>120</v>
      </c>
      <c r="K137" s="111"/>
      <c r="L137" s="21">
        <v>50</v>
      </c>
      <c r="M137" s="115"/>
      <c r="N137" s="116"/>
      <c r="O137" s="43"/>
      <c r="P137" s="115"/>
      <c r="Q137" s="116"/>
      <c r="R137" s="43"/>
      <c r="S137" s="115"/>
      <c r="T137" s="116"/>
      <c r="U137" s="43"/>
      <c r="V137" s="115"/>
      <c r="W137" s="116"/>
      <c r="X137" s="43"/>
      <c r="Y137" s="115"/>
      <c r="Z137" s="116"/>
      <c r="AA137" s="61"/>
      <c r="AB137" s="115"/>
      <c r="AC137" s="116"/>
      <c r="AD137" s="43"/>
      <c r="AE137" s="61"/>
      <c r="AF137" s="61"/>
      <c r="AG137" s="117"/>
      <c r="AH137" s="116"/>
      <c r="AI137" s="115"/>
      <c r="AJ137" s="116"/>
      <c r="AK137" s="45"/>
      <c r="AL137" s="43"/>
      <c r="AM137" s="84"/>
      <c r="AN137" s="84"/>
      <c r="AO137" s="61"/>
      <c r="AP137" s="61"/>
      <c r="AQ137" s="84"/>
      <c r="AR137" s="84"/>
      <c r="AS137" s="84"/>
      <c r="AT137" s="84"/>
      <c r="AU137" s="109"/>
      <c r="AV137" s="110"/>
      <c r="AW137" s="111"/>
      <c r="AX137" s="118">
        <f>SUM(I137:AT137)</f>
        <v>100</v>
      </c>
      <c r="AY137" s="119"/>
      <c r="BA137" s="339">
        <v>100</v>
      </c>
      <c r="BB137" s="339"/>
      <c r="BE137" t="s">
        <v>684</v>
      </c>
      <c r="BF137">
        <f>BA145+BA146+BA147</f>
        <v>275</v>
      </c>
    </row>
    <row r="138" spans="1:58" x14ac:dyDescent="0.2">
      <c r="A138" s="109" t="s">
        <v>150</v>
      </c>
      <c r="B138" s="110"/>
      <c r="C138" s="111"/>
      <c r="D138" s="109"/>
      <c r="E138" s="110"/>
      <c r="F138" s="111"/>
      <c r="G138" s="109"/>
      <c r="H138" s="111"/>
      <c r="I138" s="21"/>
      <c r="J138" s="109"/>
      <c r="K138" s="111"/>
      <c r="L138" s="21"/>
      <c r="M138" s="109"/>
      <c r="N138" s="111"/>
      <c r="O138" s="21"/>
      <c r="P138" s="109"/>
      <c r="Q138" s="111"/>
      <c r="R138" s="21"/>
      <c r="S138" s="109"/>
      <c r="T138" s="111"/>
      <c r="U138" s="21"/>
      <c r="V138" s="109"/>
      <c r="W138" s="111"/>
      <c r="X138" s="21"/>
      <c r="Y138" s="109"/>
      <c r="Z138" s="111"/>
      <c r="AB138" s="109"/>
      <c r="AC138" s="111"/>
      <c r="AD138" s="21"/>
      <c r="AE138" s="71"/>
      <c r="AF138" s="1"/>
      <c r="AG138" s="110"/>
      <c r="AH138" s="111"/>
      <c r="AI138" s="109"/>
      <c r="AJ138" s="111"/>
      <c r="AK138" s="19"/>
      <c r="AL138" s="21"/>
      <c r="AM138" s="48"/>
      <c r="AN138" s="48"/>
      <c r="AO138" s="1"/>
      <c r="AP138" s="1"/>
      <c r="AQ138" s="48"/>
      <c r="AR138" s="48"/>
      <c r="AS138" s="48"/>
      <c r="AT138" s="48"/>
      <c r="AU138" s="109"/>
      <c r="AV138" s="110"/>
      <c r="AW138" s="111"/>
      <c r="AX138" s="118"/>
      <c r="AY138" s="119"/>
      <c r="BA138" s="339"/>
      <c r="BB138" s="339"/>
    </row>
    <row r="139" spans="1:58" x14ac:dyDescent="0.2">
      <c r="A139" s="109" t="s">
        <v>152</v>
      </c>
      <c r="B139" s="110"/>
      <c r="C139" s="111"/>
      <c r="D139" s="109" t="s">
        <v>60</v>
      </c>
      <c r="E139" s="110"/>
      <c r="F139" s="111"/>
      <c r="G139" s="109" t="s">
        <v>113</v>
      </c>
      <c r="H139" s="111"/>
      <c r="I139" s="21">
        <v>50</v>
      </c>
      <c r="J139" s="109" t="s">
        <v>135</v>
      </c>
      <c r="K139" s="111"/>
      <c r="L139" s="21">
        <v>40</v>
      </c>
      <c r="M139" s="115"/>
      <c r="N139" s="116"/>
      <c r="O139" s="43"/>
      <c r="P139" s="115"/>
      <c r="Q139" s="116"/>
      <c r="R139" s="43"/>
      <c r="S139" s="115"/>
      <c r="T139" s="116"/>
      <c r="U139" s="43"/>
      <c r="V139" s="115"/>
      <c r="W139" s="116"/>
      <c r="X139" s="43"/>
      <c r="Y139" s="115"/>
      <c r="Z139" s="116"/>
      <c r="AA139" s="61"/>
      <c r="AB139" s="115"/>
      <c r="AC139" s="116"/>
      <c r="AD139" s="43"/>
      <c r="AE139" s="61"/>
      <c r="AF139" s="61"/>
      <c r="AG139" s="117"/>
      <c r="AH139" s="116"/>
      <c r="AI139" s="115"/>
      <c r="AJ139" s="116"/>
      <c r="AK139" s="45"/>
      <c r="AL139" s="43"/>
      <c r="AM139" s="84"/>
      <c r="AN139" s="84"/>
      <c r="AO139" s="61"/>
      <c r="AP139" s="61"/>
      <c r="AQ139" s="84"/>
      <c r="AR139" s="84"/>
      <c r="AS139" s="84"/>
      <c r="AT139" s="84"/>
      <c r="AU139" s="109"/>
      <c r="AV139" s="110"/>
      <c r="AW139" s="111"/>
      <c r="AX139" s="118">
        <f>SUM(I139:AT139)</f>
        <v>90</v>
      </c>
      <c r="AY139" s="119"/>
      <c r="BA139" s="339">
        <v>90</v>
      </c>
      <c r="BB139" s="339"/>
    </row>
    <row r="140" spans="1:58" x14ac:dyDescent="0.2">
      <c r="A140" s="109" t="s">
        <v>153</v>
      </c>
      <c r="B140" s="110"/>
      <c r="C140" s="111"/>
      <c r="D140" s="109" t="s">
        <v>60</v>
      </c>
      <c r="E140" s="110"/>
      <c r="F140" s="111"/>
      <c r="G140" s="109" t="s">
        <v>135</v>
      </c>
      <c r="H140" s="111"/>
      <c r="I140" s="21">
        <v>40</v>
      </c>
      <c r="J140" s="109" t="s">
        <v>113</v>
      </c>
      <c r="K140" s="111"/>
      <c r="L140" s="21">
        <v>50</v>
      </c>
      <c r="M140" s="115"/>
      <c r="N140" s="116"/>
      <c r="O140" s="43"/>
      <c r="P140" s="115"/>
      <c r="Q140" s="116"/>
      <c r="R140" s="43"/>
      <c r="S140" s="115"/>
      <c r="T140" s="116"/>
      <c r="U140" s="43"/>
      <c r="V140" s="115"/>
      <c r="W140" s="116"/>
      <c r="X140" s="43"/>
      <c r="Y140" s="115"/>
      <c r="Z140" s="116"/>
      <c r="AA140" s="61"/>
      <c r="AB140" s="115"/>
      <c r="AC140" s="116"/>
      <c r="AD140" s="43"/>
      <c r="AE140" s="61"/>
      <c r="AF140" s="61"/>
      <c r="AG140" s="117"/>
      <c r="AH140" s="116"/>
      <c r="AI140" s="115"/>
      <c r="AJ140" s="116"/>
      <c r="AK140" s="45"/>
      <c r="AL140" s="43"/>
      <c r="AM140" s="84"/>
      <c r="AN140" s="84"/>
      <c r="AO140" s="61"/>
      <c r="AP140" s="61"/>
      <c r="AQ140" s="84"/>
      <c r="AR140" s="84"/>
      <c r="AS140" s="84"/>
      <c r="AT140" s="84"/>
      <c r="AU140" s="109"/>
      <c r="AV140" s="110"/>
      <c r="AW140" s="111"/>
      <c r="AX140" s="118">
        <f>SUM(I140:AT140)</f>
        <v>90</v>
      </c>
      <c r="AY140" s="119"/>
      <c r="BA140" s="339">
        <v>90</v>
      </c>
      <c r="BB140" s="339"/>
    </row>
    <row r="141" spans="1:58" x14ac:dyDescent="0.2">
      <c r="A141" s="109"/>
      <c r="B141" s="110"/>
      <c r="C141" s="111"/>
      <c r="D141" s="109"/>
      <c r="E141" s="110"/>
      <c r="F141" s="111"/>
      <c r="G141" s="109"/>
      <c r="H141" s="111"/>
      <c r="I141" s="21"/>
      <c r="J141" s="109"/>
      <c r="K141" s="111"/>
      <c r="L141" s="21"/>
      <c r="M141" s="109"/>
      <c r="N141" s="111"/>
      <c r="O141" s="21"/>
      <c r="P141" s="109"/>
      <c r="Q141" s="111"/>
      <c r="R141" s="21"/>
      <c r="S141" s="109"/>
      <c r="T141" s="111"/>
      <c r="U141" s="21"/>
      <c r="V141" s="109"/>
      <c r="W141" s="111"/>
      <c r="X141" s="21"/>
      <c r="Y141" s="109"/>
      <c r="Z141" s="111"/>
      <c r="AB141" s="109"/>
      <c r="AC141" s="111"/>
      <c r="AD141" s="21"/>
      <c r="AE141" s="71"/>
      <c r="AF141" s="1"/>
      <c r="AG141" s="110"/>
      <c r="AH141" s="111"/>
      <c r="AI141" s="109"/>
      <c r="AJ141" s="111"/>
      <c r="AK141" s="19"/>
      <c r="AL141" s="21"/>
      <c r="AM141" s="48"/>
      <c r="AN141" s="48"/>
      <c r="AO141" s="1"/>
      <c r="AP141" s="1"/>
      <c r="AQ141" s="48"/>
      <c r="AR141" s="48"/>
      <c r="AS141" s="48"/>
      <c r="AT141" s="48"/>
      <c r="AU141" s="109"/>
      <c r="AV141" s="110"/>
      <c r="AW141" s="111"/>
      <c r="AX141" s="118"/>
      <c r="AY141" s="119"/>
      <c r="BA141" s="339"/>
      <c r="BB141" s="339"/>
    </row>
    <row r="142" spans="1:58" ht="17" thickBot="1" x14ac:dyDescent="0.25">
      <c r="A142" s="109"/>
      <c r="B142" s="110"/>
      <c r="C142" s="111"/>
      <c r="D142" s="109"/>
      <c r="E142" s="110"/>
      <c r="F142" s="111"/>
      <c r="G142" s="109"/>
      <c r="H142" s="111"/>
      <c r="I142" s="21"/>
      <c r="J142" s="109"/>
      <c r="K142" s="111"/>
      <c r="L142" s="21"/>
      <c r="M142" s="109"/>
      <c r="N142" s="111"/>
      <c r="O142" s="21"/>
      <c r="P142" s="109"/>
      <c r="Q142" s="111"/>
      <c r="R142" s="21"/>
      <c r="S142" s="109"/>
      <c r="T142" s="111"/>
      <c r="U142" s="21"/>
      <c r="V142" s="109"/>
      <c r="W142" s="111"/>
      <c r="X142" s="21"/>
      <c r="Y142" s="109"/>
      <c r="Z142" s="111"/>
      <c r="AB142" s="109"/>
      <c r="AC142" s="111"/>
      <c r="AD142" s="21"/>
      <c r="AE142" s="71"/>
      <c r="AF142" s="1"/>
      <c r="AG142" s="110"/>
      <c r="AH142" s="111"/>
      <c r="AI142" s="109"/>
      <c r="AJ142" s="111"/>
      <c r="AK142" s="19"/>
      <c r="AL142" s="21"/>
      <c r="AM142" s="48"/>
      <c r="AN142" s="48"/>
      <c r="AO142" s="1"/>
      <c r="AP142" s="1"/>
      <c r="AQ142" s="48"/>
      <c r="AR142" s="48"/>
      <c r="AS142" s="48"/>
      <c r="AT142" s="48"/>
      <c r="AU142" s="109"/>
      <c r="AV142" s="110"/>
      <c r="AW142" s="111"/>
      <c r="AX142" s="118"/>
      <c r="AY142" s="119"/>
      <c r="BA142" s="339"/>
      <c r="BB142" s="339"/>
    </row>
    <row r="143" spans="1:58" ht="18" thickTop="1" thickBot="1" x14ac:dyDescent="0.25">
      <c r="A143" s="109" t="s">
        <v>292</v>
      </c>
      <c r="B143" s="110"/>
      <c r="C143" s="111"/>
      <c r="D143" s="109" t="s">
        <v>245</v>
      </c>
      <c r="E143" s="110"/>
      <c r="F143" s="111"/>
      <c r="G143" s="115"/>
      <c r="H143" s="116"/>
      <c r="I143" s="43"/>
      <c r="J143" s="115"/>
      <c r="K143" s="116"/>
      <c r="L143" s="43"/>
      <c r="M143" s="109" t="s">
        <v>293</v>
      </c>
      <c r="N143" s="111"/>
      <c r="O143" s="21">
        <v>50</v>
      </c>
      <c r="P143" s="109" t="s">
        <v>293</v>
      </c>
      <c r="Q143" s="111"/>
      <c r="R143" s="21">
        <v>50</v>
      </c>
      <c r="S143" s="109" t="s">
        <v>293</v>
      </c>
      <c r="T143" s="111"/>
      <c r="U143" s="21">
        <v>50</v>
      </c>
      <c r="V143" s="115"/>
      <c r="W143" s="116"/>
      <c r="X143" s="43"/>
      <c r="Y143" s="115"/>
      <c r="Z143" s="116"/>
      <c r="AA143" s="61"/>
      <c r="AB143" s="115"/>
      <c r="AC143" s="116"/>
      <c r="AD143" s="43"/>
      <c r="AE143" s="61"/>
      <c r="AF143" s="61"/>
      <c r="AG143" s="110" t="s">
        <v>457</v>
      </c>
      <c r="AH143" s="111"/>
      <c r="AI143" s="109">
        <v>50</v>
      </c>
      <c r="AJ143" s="111"/>
      <c r="AK143" s="41"/>
      <c r="AL143" s="41"/>
      <c r="AM143" s="61"/>
      <c r="AN143" s="61"/>
      <c r="AO143" s="61"/>
      <c r="AP143" s="61"/>
      <c r="AQ143" s="84"/>
      <c r="AR143" s="84"/>
      <c r="AS143" s="84"/>
      <c r="AT143" s="84"/>
      <c r="AU143" s="109"/>
      <c r="AV143" s="110"/>
      <c r="AW143" s="111"/>
      <c r="AX143" s="118">
        <f>SUM(I143:AT143)</f>
        <v>200</v>
      </c>
      <c r="AY143" s="119"/>
      <c r="BA143" s="349">
        <v>200</v>
      </c>
      <c r="BB143" s="350"/>
      <c r="BC143" t="s">
        <v>79</v>
      </c>
    </row>
    <row r="144" spans="1:58" ht="17" thickTop="1" x14ac:dyDescent="0.2">
      <c r="A144" s="109" t="s">
        <v>365</v>
      </c>
      <c r="B144" s="110"/>
      <c r="C144" s="111"/>
      <c r="D144" s="109" t="s">
        <v>245</v>
      </c>
      <c r="E144" s="110"/>
      <c r="F144" s="111"/>
      <c r="G144" s="115"/>
      <c r="H144" s="116"/>
      <c r="I144" s="43"/>
      <c r="J144" s="115"/>
      <c r="K144" s="116"/>
      <c r="L144" s="43"/>
      <c r="M144" s="115"/>
      <c r="N144" s="116"/>
      <c r="O144" s="43"/>
      <c r="P144" s="115"/>
      <c r="Q144" s="116"/>
      <c r="R144" s="43"/>
      <c r="S144" s="115"/>
      <c r="T144" s="116"/>
      <c r="U144" s="43"/>
      <c r="V144" s="109" t="s">
        <v>278</v>
      </c>
      <c r="W144" s="111"/>
      <c r="X144" s="21">
        <v>15</v>
      </c>
      <c r="Y144" s="109" t="s">
        <v>293</v>
      </c>
      <c r="Z144" s="111"/>
      <c r="AA144" s="1">
        <v>50</v>
      </c>
      <c r="AB144" s="109" t="s">
        <v>278</v>
      </c>
      <c r="AC144" s="111"/>
      <c r="AD144" s="21">
        <v>15</v>
      </c>
      <c r="AE144" s="61"/>
      <c r="AF144" s="61"/>
      <c r="AG144" s="117"/>
      <c r="AH144" s="116"/>
      <c r="AI144" s="115"/>
      <c r="AJ144" s="116"/>
      <c r="AK144" s="22" t="s">
        <v>293</v>
      </c>
      <c r="AL144" s="22">
        <v>50</v>
      </c>
      <c r="AM144" s="1" t="s">
        <v>278</v>
      </c>
      <c r="AN144" s="1">
        <v>15</v>
      </c>
      <c r="AO144" s="1" t="s">
        <v>293</v>
      </c>
      <c r="AP144" s="1">
        <v>50</v>
      </c>
      <c r="AQ144" s="84"/>
      <c r="AR144" s="84"/>
      <c r="AS144" s="84"/>
      <c r="AT144" s="84"/>
      <c r="AU144" s="109"/>
      <c r="AV144" s="110"/>
      <c r="AW144" s="111"/>
      <c r="AX144" s="118">
        <f>SUM(I144:AT144)</f>
        <v>195</v>
      </c>
      <c r="AY144" s="119"/>
      <c r="BA144" s="339">
        <v>180</v>
      </c>
      <c r="BB144" s="339"/>
    </row>
    <row r="145" spans="1:58" x14ac:dyDescent="0.2">
      <c r="A145" s="109" t="s">
        <v>526</v>
      </c>
      <c r="B145" s="110"/>
      <c r="C145" s="111"/>
      <c r="D145" s="109" t="s">
        <v>19</v>
      </c>
      <c r="E145" s="110"/>
      <c r="F145" s="111"/>
      <c r="G145" s="115"/>
      <c r="H145" s="116"/>
      <c r="I145" s="43"/>
      <c r="J145" s="115"/>
      <c r="K145" s="116"/>
      <c r="L145" s="43"/>
      <c r="M145" s="115"/>
      <c r="N145" s="116"/>
      <c r="O145" s="43"/>
      <c r="P145" s="115"/>
      <c r="Q145" s="116"/>
      <c r="R145" s="43"/>
      <c r="S145" s="115"/>
      <c r="T145" s="116"/>
      <c r="U145" s="43"/>
      <c r="V145" s="115"/>
      <c r="W145" s="116"/>
      <c r="X145" s="43"/>
      <c r="Y145" s="115"/>
      <c r="Z145" s="116"/>
      <c r="AA145" s="61"/>
      <c r="AB145" s="115"/>
      <c r="AC145" s="116"/>
      <c r="AD145" s="43"/>
      <c r="AE145" s="61"/>
      <c r="AF145" s="61"/>
      <c r="AG145" s="117"/>
      <c r="AH145" s="116"/>
      <c r="AI145" s="115"/>
      <c r="AJ145" s="116"/>
      <c r="AK145" s="22" t="s">
        <v>364</v>
      </c>
      <c r="AL145" s="22">
        <v>50</v>
      </c>
      <c r="AM145" s="1" t="s">
        <v>525</v>
      </c>
      <c r="AN145" s="1">
        <v>15</v>
      </c>
      <c r="AO145" s="1" t="s">
        <v>384</v>
      </c>
      <c r="AP145" s="1">
        <v>130</v>
      </c>
      <c r="AQ145" s="84"/>
      <c r="AR145" s="84"/>
      <c r="AS145" s="84"/>
      <c r="AT145" s="84"/>
      <c r="AU145" s="109"/>
      <c r="AV145" s="110"/>
      <c r="AW145" s="111"/>
      <c r="AX145" s="118">
        <f>SUM(I145:AT145)</f>
        <v>195</v>
      </c>
      <c r="AY145" s="119"/>
      <c r="BA145" s="339">
        <v>195</v>
      </c>
      <c r="BB145" s="339"/>
    </row>
    <row r="146" spans="1:58" x14ac:dyDescent="0.2">
      <c r="A146" s="109" t="s">
        <v>527</v>
      </c>
      <c r="B146" s="110"/>
      <c r="C146" s="111"/>
      <c r="D146" s="109" t="s">
        <v>19</v>
      </c>
      <c r="E146" s="110"/>
      <c r="F146" s="111"/>
      <c r="G146" s="115"/>
      <c r="H146" s="116"/>
      <c r="I146" s="43"/>
      <c r="J146" s="115"/>
      <c r="K146" s="116"/>
      <c r="L146" s="43"/>
      <c r="M146" s="115"/>
      <c r="N146" s="116"/>
      <c r="O146" s="43"/>
      <c r="P146" s="115"/>
      <c r="Q146" s="116"/>
      <c r="R146" s="43"/>
      <c r="S146" s="115"/>
      <c r="T146" s="116"/>
      <c r="U146" s="43"/>
      <c r="V146" s="115"/>
      <c r="W146" s="116"/>
      <c r="X146" s="43"/>
      <c r="Y146" s="115"/>
      <c r="Z146" s="116"/>
      <c r="AA146" s="61"/>
      <c r="AB146" s="115"/>
      <c r="AC146" s="116"/>
      <c r="AD146" s="43"/>
      <c r="AE146" s="61"/>
      <c r="AF146" s="61"/>
      <c r="AG146" s="117"/>
      <c r="AH146" s="116"/>
      <c r="AI146" s="115"/>
      <c r="AJ146" s="116"/>
      <c r="AK146" s="22" t="s">
        <v>528</v>
      </c>
      <c r="AL146" s="22">
        <v>15</v>
      </c>
      <c r="AM146" s="61"/>
      <c r="AN146" s="61"/>
      <c r="AO146" s="61"/>
      <c r="AP146" s="61"/>
      <c r="AQ146" s="84"/>
      <c r="AR146" s="84"/>
      <c r="AS146" s="84"/>
      <c r="AT146" s="84"/>
      <c r="AU146" s="109"/>
      <c r="AV146" s="110"/>
      <c r="AW146" s="111"/>
      <c r="AX146" s="118">
        <f>SUM(I146:AT146)</f>
        <v>15</v>
      </c>
      <c r="AY146" s="119"/>
      <c r="BA146" s="339">
        <v>15</v>
      </c>
      <c r="BB146" s="339"/>
    </row>
    <row r="147" spans="1:58" x14ac:dyDescent="0.2">
      <c r="A147" s="109" t="s">
        <v>540</v>
      </c>
      <c r="B147" s="110"/>
      <c r="C147" s="111"/>
      <c r="D147" s="109" t="s">
        <v>19</v>
      </c>
      <c r="E147" s="110"/>
      <c r="F147" s="111"/>
      <c r="G147" s="115"/>
      <c r="H147" s="116"/>
      <c r="I147" s="43"/>
      <c r="J147" s="115"/>
      <c r="K147" s="116"/>
      <c r="L147" s="43"/>
      <c r="M147" s="115"/>
      <c r="N147" s="116"/>
      <c r="O147" s="43"/>
      <c r="P147" s="115"/>
      <c r="Q147" s="116"/>
      <c r="R147" s="43"/>
      <c r="S147" s="115"/>
      <c r="T147" s="116"/>
      <c r="U147" s="43"/>
      <c r="V147" s="115"/>
      <c r="W147" s="116"/>
      <c r="X147" s="43"/>
      <c r="Y147" s="115"/>
      <c r="Z147" s="116"/>
      <c r="AA147" s="61"/>
      <c r="AB147" s="115"/>
      <c r="AC147" s="116"/>
      <c r="AD147" s="43"/>
      <c r="AE147" s="61"/>
      <c r="AF147" s="61"/>
      <c r="AG147" s="117"/>
      <c r="AH147" s="116"/>
      <c r="AI147" s="115"/>
      <c r="AJ147" s="116"/>
      <c r="AK147" s="41"/>
      <c r="AL147" s="41"/>
      <c r="AM147" s="1" t="s">
        <v>364</v>
      </c>
      <c r="AN147" s="1">
        <v>50</v>
      </c>
      <c r="AO147" s="1" t="s">
        <v>525</v>
      </c>
      <c r="AP147" s="1">
        <v>15</v>
      </c>
      <c r="AQ147" s="84"/>
      <c r="AR147" s="84"/>
      <c r="AS147" s="84"/>
      <c r="AT147" s="84"/>
      <c r="AU147" s="109"/>
      <c r="AV147" s="110"/>
      <c r="AW147" s="111"/>
      <c r="AX147" s="118">
        <f>SUM(I147:AT147)</f>
        <v>65</v>
      </c>
      <c r="AY147" s="119"/>
      <c r="BA147" s="339">
        <v>65</v>
      </c>
      <c r="BB147" s="339"/>
    </row>
    <row r="148" spans="1:58" x14ac:dyDescent="0.2">
      <c r="A148" s="110"/>
      <c r="B148" s="110"/>
      <c r="C148" s="110"/>
      <c r="D148" s="120"/>
      <c r="E148" s="120"/>
      <c r="F148" s="120"/>
      <c r="G148" s="120"/>
      <c r="H148" s="120"/>
      <c r="I148" s="23"/>
      <c r="J148" s="120"/>
      <c r="K148" s="120"/>
      <c r="L148" s="23"/>
      <c r="M148" s="120"/>
      <c r="N148" s="120"/>
      <c r="O148" s="23"/>
      <c r="P148" s="120"/>
      <c r="Q148" s="120"/>
      <c r="R148" s="23"/>
      <c r="S148" s="120"/>
      <c r="T148" s="120"/>
      <c r="U148" s="23"/>
      <c r="V148" s="120"/>
      <c r="W148" s="120"/>
      <c r="X148" s="23"/>
      <c r="Y148" s="120"/>
      <c r="Z148" s="120"/>
      <c r="AB148" s="120"/>
      <c r="AC148" s="120"/>
      <c r="AD148" s="23"/>
      <c r="AG148" s="120"/>
      <c r="AH148" s="120"/>
      <c r="AI148" s="120"/>
      <c r="AJ148" s="120"/>
      <c r="AK148" s="23"/>
      <c r="AL148" s="23"/>
      <c r="AU148" s="120"/>
      <c r="AV148" s="120"/>
      <c r="AW148" s="120"/>
      <c r="AX148" s="134"/>
      <c r="AY148" s="134"/>
      <c r="BA148" s="339"/>
      <c r="BB148" s="339"/>
    </row>
    <row r="149" spans="1:58" x14ac:dyDescent="0.2">
      <c r="A149" s="141" t="s">
        <v>12</v>
      </c>
      <c r="B149" s="142"/>
      <c r="C149" s="143"/>
      <c r="D149" s="160"/>
      <c r="E149" s="121"/>
      <c r="F149" s="121"/>
      <c r="G149" s="121"/>
      <c r="H149" s="121"/>
      <c r="I149" s="27"/>
      <c r="J149" s="121"/>
      <c r="K149" s="121"/>
      <c r="L149" s="27"/>
      <c r="M149" s="121"/>
      <c r="N149" s="121"/>
      <c r="O149" s="27"/>
      <c r="P149" s="121"/>
      <c r="Q149" s="121"/>
      <c r="R149" s="27"/>
      <c r="S149" s="121"/>
      <c r="T149" s="121"/>
      <c r="U149" s="27"/>
      <c r="V149" s="121"/>
      <c r="W149" s="121"/>
      <c r="X149" s="27"/>
      <c r="Y149" s="121"/>
      <c r="Z149" s="121"/>
      <c r="AB149" s="121"/>
      <c r="AC149" s="121"/>
      <c r="AD149" s="27"/>
      <c r="AG149" s="121"/>
      <c r="AH149" s="121"/>
      <c r="AI149" s="121"/>
      <c r="AJ149" s="121"/>
      <c r="AK149" s="27"/>
      <c r="AL149" s="27"/>
      <c r="AU149" s="121"/>
      <c r="AV149" s="121"/>
      <c r="AW149" s="121"/>
      <c r="AX149" s="135"/>
      <c r="AY149" s="135"/>
      <c r="BA149" s="339"/>
      <c r="BB149" s="339"/>
    </row>
    <row r="150" spans="1:58" x14ac:dyDescent="0.2">
      <c r="A150" s="109" t="s">
        <v>104</v>
      </c>
      <c r="B150" s="110"/>
      <c r="C150" s="111"/>
      <c r="D150" s="109" t="s">
        <v>17</v>
      </c>
      <c r="E150" s="110"/>
      <c r="F150" s="111"/>
      <c r="G150" s="109" t="s">
        <v>225</v>
      </c>
      <c r="H150" s="111"/>
      <c r="I150" s="21">
        <f>90+50</f>
        <v>140</v>
      </c>
      <c r="J150" s="109" t="s">
        <v>226</v>
      </c>
      <c r="K150" s="111"/>
      <c r="L150" s="21">
        <f>70+50</f>
        <v>120</v>
      </c>
      <c r="M150" s="115"/>
      <c r="N150" s="116"/>
      <c r="O150" s="43"/>
      <c r="P150" s="115"/>
      <c r="Q150" s="116"/>
      <c r="R150" s="43"/>
      <c r="S150" s="115"/>
      <c r="T150" s="116"/>
      <c r="U150" s="43"/>
      <c r="V150" s="115"/>
      <c r="W150" s="116"/>
      <c r="X150" s="43"/>
      <c r="Y150" s="115"/>
      <c r="Z150" s="116"/>
      <c r="AA150" s="61"/>
      <c r="AB150" s="115"/>
      <c r="AC150" s="116"/>
      <c r="AD150" s="43"/>
      <c r="AE150" s="61"/>
      <c r="AF150" s="61"/>
      <c r="AG150" s="117"/>
      <c r="AH150" s="116"/>
      <c r="AI150" s="115"/>
      <c r="AJ150" s="116"/>
      <c r="AK150" s="41"/>
      <c r="AL150" s="41"/>
      <c r="AM150" s="61"/>
      <c r="AN150" s="61"/>
      <c r="AO150" s="61"/>
      <c r="AP150" s="61"/>
      <c r="AQ150" s="84"/>
      <c r="AR150" s="84"/>
      <c r="AS150" s="84"/>
      <c r="AT150" s="84"/>
      <c r="AU150" s="109"/>
      <c r="AV150" s="110"/>
      <c r="AW150" s="111"/>
      <c r="AX150" s="345">
        <f>SUM(I150:AT150)</f>
        <v>260</v>
      </c>
      <c r="AY150" s="346"/>
      <c r="BA150" s="339">
        <v>260</v>
      </c>
      <c r="BB150" s="339"/>
      <c r="BE150" t="s">
        <v>686</v>
      </c>
      <c r="BF150">
        <v>760</v>
      </c>
    </row>
    <row r="151" spans="1:58" x14ac:dyDescent="0.2">
      <c r="A151" s="109" t="s">
        <v>158</v>
      </c>
      <c r="B151" s="110"/>
      <c r="C151" s="111"/>
      <c r="D151" s="109" t="s">
        <v>17</v>
      </c>
      <c r="E151" s="110"/>
      <c r="F151" s="111"/>
      <c r="G151" s="109" t="s">
        <v>135</v>
      </c>
      <c r="H151" s="111"/>
      <c r="I151" s="21">
        <v>40</v>
      </c>
      <c r="J151" s="109" t="s">
        <v>135</v>
      </c>
      <c r="K151" s="111"/>
      <c r="L151" s="21">
        <v>40</v>
      </c>
      <c r="M151" s="115"/>
      <c r="N151" s="116"/>
      <c r="O151" s="43"/>
      <c r="P151" s="115"/>
      <c r="Q151" s="116"/>
      <c r="R151" s="43"/>
      <c r="S151" s="115"/>
      <c r="T151" s="116"/>
      <c r="U151" s="43"/>
      <c r="V151" s="115"/>
      <c r="W151" s="116"/>
      <c r="X151" s="43"/>
      <c r="Y151" s="115"/>
      <c r="Z151" s="116"/>
      <c r="AA151" s="61"/>
      <c r="AB151" s="115"/>
      <c r="AC151" s="116"/>
      <c r="AD151" s="43"/>
      <c r="AE151" s="61"/>
      <c r="AF151" s="61"/>
      <c r="AG151" s="110" t="s">
        <v>458</v>
      </c>
      <c r="AH151" s="111"/>
      <c r="AI151" s="109">
        <v>15</v>
      </c>
      <c r="AJ151" s="111"/>
      <c r="AK151" s="41"/>
      <c r="AL151" s="41"/>
      <c r="AM151" s="61"/>
      <c r="AN151" s="61"/>
      <c r="AO151" s="61"/>
      <c r="AP151" s="61"/>
      <c r="AQ151" s="84"/>
      <c r="AR151" s="84"/>
      <c r="AS151" s="84"/>
      <c r="AT151" s="84"/>
      <c r="AU151" s="109"/>
      <c r="AV151" s="110"/>
      <c r="AW151" s="111"/>
      <c r="AX151" s="345">
        <f>SUM(I151:AT151)</f>
        <v>95</v>
      </c>
      <c r="AY151" s="346"/>
      <c r="BA151" s="339">
        <v>95</v>
      </c>
      <c r="BB151" s="339"/>
      <c r="BE151" t="s">
        <v>712</v>
      </c>
      <c r="BF151">
        <v>95</v>
      </c>
    </row>
    <row r="152" spans="1:58" x14ac:dyDescent="0.2">
      <c r="A152" s="109" t="s">
        <v>311</v>
      </c>
      <c r="B152" s="110"/>
      <c r="C152" s="111"/>
      <c r="D152" s="109" t="s">
        <v>245</v>
      </c>
      <c r="E152" s="110"/>
      <c r="F152" s="111"/>
      <c r="G152" s="115"/>
      <c r="H152" s="116"/>
      <c r="I152" s="43"/>
      <c r="J152" s="115"/>
      <c r="K152" s="116"/>
      <c r="L152" s="43"/>
      <c r="M152" s="109" t="s">
        <v>274</v>
      </c>
      <c r="N152" s="111"/>
      <c r="O152" s="21">
        <v>15</v>
      </c>
      <c r="P152" s="109" t="s">
        <v>274</v>
      </c>
      <c r="Q152" s="111"/>
      <c r="R152" s="21">
        <v>15</v>
      </c>
      <c r="S152" s="109" t="s">
        <v>283</v>
      </c>
      <c r="T152" s="111"/>
      <c r="U152" s="21">
        <v>50</v>
      </c>
      <c r="V152" s="115"/>
      <c r="W152" s="116"/>
      <c r="X152" s="43"/>
      <c r="Y152" s="115"/>
      <c r="Z152" s="116"/>
      <c r="AA152" s="61"/>
      <c r="AB152" s="115"/>
      <c r="AC152" s="116"/>
      <c r="AD152" s="43"/>
      <c r="AE152" s="61"/>
      <c r="AF152" s="61"/>
      <c r="AG152" s="117"/>
      <c r="AH152" s="116"/>
      <c r="AI152" s="115"/>
      <c r="AJ152" s="116"/>
      <c r="AK152" s="41"/>
      <c r="AL152" s="41"/>
      <c r="AM152" s="61"/>
      <c r="AN152" s="61"/>
      <c r="AO152" s="61"/>
      <c r="AP152" s="61"/>
      <c r="AQ152" s="84"/>
      <c r="AR152" s="84"/>
      <c r="AS152" s="84"/>
      <c r="AT152" s="84"/>
      <c r="AU152" s="109"/>
      <c r="AV152" s="110"/>
      <c r="AW152" s="111"/>
      <c r="AX152" s="345">
        <f>SUM(I152:AT152)</f>
        <v>80</v>
      </c>
      <c r="AY152" s="346"/>
      <c r="BA152" s="339">
        <v>80</v>
      </c>
      <c r="BB152" s="339"/>
      <c r="BE152" t="s">
        <v>713</v>
      </c>
      <c r="BF152">
        <v>170</v>
      </c>
    </row>
    <row r="153" spans="1:58" x14ac:dyDescent="0.2">
      <c r="A153" s="109" t="s">
        <v>296</v>
      </c>
      <c r="B153" s="110"/>
      <c r="C153" s="111"/>
      <c r="D153" s="109" t="s">
        <v>245</v>
      </c>
      <c r="E153" s="110"/>
      <c r="F153" s="111"/>
      <c r="G153" s="115"/>
      <c r="H153" s="116"/>
      <c r="I153" s="43"/>
      <c r="J153" s="115"/>
      <c r="K153" s="116"/>
      <c r="L153" s="43"/>
      <c r="M153" s="109" t="s">
        <v>293</v>
      </c>
      <c r="N153" s="111"/>
      <c r="O153" s="21">
        <v>50</v>
      </c>
      <c r="P153" s="109" t="s">
        <v>286</v>
      </c>
      <c r="Q153" s="111"/>
      <c r="R153" s="21">
        <v>40</v>
      </c>
      <c r="S153" s="109" t="s">
        <v>286</v>
      </c>
      <c r="T153" s="111"/>
      <c r="U153" s="21">
        <v>40</v>
      </c>
      <c r="V153" s="115"/>
      <c r="W153" s="116"/>
      <c r="X153" s="43"/>
      <c r="Y153" s="115"/>
      <c r="Z153" s="116"/>
      <c r="AA153" s="61"/>
      <c r="AB153" s="115"/>
      <c r="AC153" s="116"/>
      <c r="AD153" s="43"/>
      <c r="AE153" s="61"/>
      <c r="AF153" s="61"/>
      <c r="AG153" s="117"/>
      <c r="AH153" s="116"/>
      <c r="AI153" s="115"/>
      <c r="AJ153" s="116"/>
      <c r="AK153" s="41"/>
      <c r="AL153" s="41"/>
      <c r="AM153" s="61"/>
      <c r="AN153" s="61"/>
      <c r="AO153" s="61"/>
      <c r="AP153" s="61"/>
      <c r="AQ153" s="84"/>
      <c r="AR153" s="84"/>
      <c r="AS153" s="84"/>
      <c r="AT153" s="84"/>
      <c r="AU153" s="109"/>
      <c r="AV153" s="110"/>
      <c r="AW153" s="111"/>
      <c r="AX153" s="345">
        <f>SUM(I153:AT153)</f>
        <v>130</v>
      </c>
      <c r="AY153" s="346"/>
      <c r="BA153" s="339">
        <v>130</v>
      </c>
      <c r="BB153" s="339"/>
      <c r="BE153" t="s">
        <v>714</v>
      </c>
      <c r="BF153">
        <v>690</v>
      </c>
    </row>
    <row r="154" spans="1:58" x14ac:dyDescent="0.2">
      <c r="A154" s="109" t="s">
        <v>297</v>
      </c>
      <c r="B154" s="110"/>
      <c r="C154" s="111"/>
      <c r="D154" s="109" t="s">
        <v>245</v>
      </c>
      <c r="E154" s="110"/>
      <c r="F154" s="111"/>
      <c r="G154" s="115"/>
      <c r="H154" s="116"/>
      <c r="I154" s="43"/>
      <c r="J154" s="115"/>
      <c r="K154" s="116"/>
      <c r="L154" s="43"/>
      <c r="M154" s="109" t="s">
        <v>286</v>
      </c>
      <c r="N154" s="111"/>
      <c r="O154" s="21">
        <v>40</v>
      </c>
      <c r="P154" s="109" t="s">
        <v>123</v>
      </c>
      <c r="Q154" s="111"/>
      <c r="R154" s="21">
        <v>20</v>
      </c>
      <c r="S154" s="109" t="s">
        <v>293</v>
      </c>
      <c r="T154" s="111"/>
      <c r="U154" s="21">
        <v>50</v>
      </c>
      <c r="V154" s="115"/>
      <c r="W154" s="116"/>
      <c r="X154" s="43"/>
      <c r="Y154" s="115"/>
      <c r="Z154" s="116"/>
      <c r="AA154" s="61"/>
      <c r="AB154" s="115"/>
      <c r="AC154" s="116"/>
      <c r="AD154" s="43"/>
      <c r="AE154" s="61"/>
      <c r="AF154" s="61"/>
      <c r="AG154" s="117"/>
      <c r="AH154" s="116"/>
      <c r="AI154" s="115"/>
      <c r="AJ154" s="116"/>
      <c r="AK154" s="41"/>
      <c r="AL154" s="41"/>
      <c r="AM154" s="61"/>
      <c r="AN154" s="61"/>
      <c r="AO154" s="61"/>
      <c r="AP154" s="61"/>
      <c r="AQ154" s="84"/>
      <c r="AR154" s="84"/>
      <c r="AS154" s="84"/>
      <c r="AT154" s="84"/>
      <c r="AU154" s="109"/>
      <c r="AV154" s="110"/>
      <c r="AW154" s="111"/>
      <c r="AX154" s="345">
        <f>SUM(I154:AT154)</f>
        <v>110</v>
      </c>
      <c r="AY154" s="346"/>
      <c r="BA154" s="339">
        <v>110</v>
      </c>
      <c r="BB154" s="339"/>
    </row>
    <row r="155" spans="1:58" x14ac:dyDescent="0.2">
      <c r="A155" s="109" t="s">
        <v>368</v>
      </c>
      <c r="B155" s="110"/>
      <c r="C155" s="111"/>
      <c r="D155" s="109" t="s">
        <v>245</v>
      </c>
      <c r="E155" s="110"/>
      <c r="F155" s="111"/>
      <c r="G155" s="115"/>
      <c r="H155" s="116"/>
      <c r="I155" s="43"/>
      <c r="J155" s="115"/>
      <c r="K155" s="116"/>
      <c r="L155" s="43"/>
      <c r="M155" s="109" t="s">
        <v>123</v>
      </c>
      <c r="N155" s="111"/>
      <c r="O155" s="21">
        <v>20</v>
      </c>
      <c r="P155" s="109" t="s">
        <v>293</v>
      </c>
      <c r="Q155" s="111"/>
      <c r="R155" s="21">
        <v>50</v>
      </c>
      <c r="S155" s="109" t="s">
        <v>123</v>
      </c>
      <c r="T155" s="111"/>
      <c r="U155" s="21">
        <v>20</v>
      </c>
      <c r="V155" s="109" t="s">
        <v>293</v>
      </c>
      <c r="W155" s="111"/>
      <c r="X155" s="21">
        <v>50</v>
      </c>
      <c r="Y155" s="109" t="s">
        <v>293</v>
      </c>
      <c r="Z155" s="111"/>
      <c r="AA155" s="1">
        <v>50</v>
      </c>
      <c r="AB155" s="109" t="s">
        <v>278</v>
      </c>
      <c r="AC155" s="111"/>
      <c r="AD155" s="21">
        <v>15</v>
      </c>
      <c r="AE155" s="61"/>
      <c r="AF155" s="61"/>
      <c r="AG155" s="117"/>
      <c r="AH155" s="116"/>
      <c r="AI155" s="115"/>
      <c r="AJ155" s="116"/>
      <c r="AK155" s="19" t="s">
        <v>293</v>
      </c>
      <c r="AL155" s="21">
        <v>50</v>
      </c>
      <c r="AM155" s="48" t="s">
        <v>293</v>
      </c>
      <c r="AN155" s="48">
        <v>50</v>
      </c>
      <c r="AO155" s="1" t="s">
        <v>293</v>
      </c>
      <c r="AP155" s="1">
        <v>50</v>
      </c>
      <c r="AQ155" s="84"/>
      <c r="AR155" s="84"/>
      <c r="AS155" s="84"/>
      <c r="AT155" s="84"/>
      <c r="AU155" s="109"/>
      <c r="AV155" s="110"/>
      <c r="AW155" s="111"/>
      <c r="AX155" s="345">
        <f>SUM(I155:AT155)</f>
        <v>355</v>
      </c>
      <c r="AY155" s="346"/>
      <c r="BA155" s="339">
        <v>250</v>
      </c>
      <c r="BB155" s="339"/>
    </row>
    <row r="156" spans="1:58" ht="17" thickBot="1" x14ac:dyDescent="0.25">
      <c r="A156" s="109" t="s">
        <v>328</v>
      </c>
      <c r="B156" s="110"/>
      <c r="C156" s="111"/>
      <c r="D156" s="109" t="s">
        <v>329</v>
      </c>
      <c r="E156" s="110"/>
      <c r="F156" s="111"/>
      <c r="G156" s="115"/>
      <c r="H156" s="116"/>
      <c r="I156" s="43"/>
      <c r="J156" s="115"/>
      <c r="K156" s="116"/>
      <c r="L156" s="43"/>
      <c r="M156" s="115"/>
      <c r="N156" s="116"/>
      <c r="O156" s="43"/>
      <c r="P156" s="115"/>
      <c r="Q156" s="116"/>
      <c r="R156" s="43"/>
      <c r="S156" s="109" t="s">
        <v>123</v>
      </c>
      <c r="T156" s="111"/>
      <c r="U156" s="21">
        <v>20</v>
      </c>
      <c r="V156" s="115"/>
      <c r="W156" s="116"/>
      <c r="X156" s="43"/>
      <c r="Y156" s="115"/>
      <c r="Z156" s="116"/>
      <c r="AA156" s="61"/>
      <c r="AB156" s="115"/>
      <c r="AC156" s="116"/>
      <c r="AD156" s="43"/>
      <c r="AE156" s="61"/>
      <c r="AF156" s="61"/>
      <c r="AG156" s="117"/>
      <c r="AH156" s="116"/>
      <c r="AI156" s="115"/>
      <c r="AJ156" s="116"/>
      <c r="AK156" s="45"/>
      <c r="AL156" s="43"/>
      <c r="AM156" s="84"/>
      <c r="AN156" s="84"/>
      <c r="AO156" s="61"/>
      <c r="AP156" s="61"/>
      <c r="AQ156" s="84"/>
      <c r="AR156" s="84"/>
      <c r="AS156" s="84"/>
      <c r="AT156" s="84"/>
      <c r="AU156" s="109"/>
      <c r="AV156" s="110"/>
      <c r="AW156" s="111"/>
      <c r="AX156" s="345">
        <f>SUM(I156:AT156)</f>
        <v>20</v>
      </c>
      <c r="AY156" s="346"/>
      <c r="BA156" s="339">
        <v>20</v>
      </c>
      <c r="BB156" s="339"/>
    </row>
    <row r="157" spans="1:58" ht="18" thickTop="1" thickBot="1" x14ac:dyDescent="0.25">
      <c r="A157" s="109" t="s">
        <v>419</v>
      </c>
      <c r="B157" s="110"/>
      <c r="C157" s="111"/>
      <c r="D157" s="109" t="s">
        <v>17</v>
      </c>
      <c r="E157" s="110"/>
      <c r="F157" s="111"/>
      <c r="G157" s="115"/>
      <c r="H157" s="116"/>
      <c r="I157" s="43"/>
      <c r="J157" s="115"/>
      <c r="K157" s="116"/>
      <c r="L157" s="43"/>
      <c r="M157" s="115"/>
      <c r="N157" s="116"/>
      <c r="O157" s="43"/>
      <c r="P157" s="115"/>
      <c r="Q157" s="116"/>
      <c r="R157" s="43"/>
      <c r="S157" s="115"/>
      <c r="T157" s="116"/>
      <c r="U157" s="43"/>
      <c r="V157" s="115"/>
      <c r="W157" s="116"/>
      <c r="X157" s="43"/>
      <c r="Y157" s="115"/>
      <c r="Z157" s="116"/>
      <c r="AA157" s="61"/>
      <c r="AB157" s="115"/>
      <c r="AC157" s="116"/>
      <c r="AD157" s="43"/>
      <c r="AE157" s="71" t="s">
        <v>420</v>
      </c>
      <c r="AF157" s="1">
        <v>90</v>
      </c>
      <c r="AG157" s="110" t="s">
        <v>283</v>
      </c>
      <c r="AH157" s="111"/>
      <c r="AI157" s="109">
        <v>50</v>
      </c>
      <c r="AJ157" s="111"/>
      <c r="AK157" s="19" t="s">
        <v>517</v>
      </c>
      <c r="AL157" s="21">
        <v>120</v>
      </c>
      <c r="AM157" s="48" t="s">
        <v>535</v>
      </c>
      <c r="AN157" s="48">
        <v>120</v>
      </c>
      <c r="AO157" s="61"/>
      <c r="AP157" s="61"/>
      <c r="AQ157" s="48" t="s">
        <v>293</v>
      </c>
      <c r="AR157" s="48">
        <v>50</v>
      </c>
      <c r="AS157" s="48"/>
      <c r="AT157" s="48"/>
      <c r="AU157" s="109"/>
      <c r="AV157" s="110"/>
      <c r="AW157" s="111"/>
      <c r="AX157" s="345">
        <f>SUM(I157:AT157)</f>
        <v>430</v>
      </c>
      <c r="AY157" s="346"/>
      <c r="BA157" s="349">
        <v>430</v>
      </c>
      <c r="BB157" s="350"/>
      <c r="BC157" t="s">
        <v>78</v>
      </c>
    </row>
    <row r="158" spans="1:58" ht="17" thickTop="1" x14ac:dyDescent="0.2">
      <c r="A158" s="109" t="s">
        <v>531</v>
      </c>
      <c r="B158" s="110"/>
      <c r="C158" s="111"/>
      <c r="D158" s="109" t="s">
        <v>17</v>
      </c>
      <c r="E158" s="110"/>
      <c r="F158" s="111"/>
      <c r="G158" s="115"/>
      <c r="H158" s="116"/>
      <c r="I158" s="43"/>
      <c r="J158" s="115"/>
      <c r="K158" s="116"/>
      <c r="L158" s="43"/>
      <c r="M158" s="115"/>
      <c r="N158" s="116"/>
      <c r="O158" s="43"/>
      <c r="P158" s="115"/>
      <c r="Q158" s="116"/>
      <c r="R158" s="43"/>
      <c r="S158" s="115"/>
      <c r="T158" s="116"/>
      <c r="U158" s="43"/>
      <c r="V158" s="115"/>
      <c r="W158" s="116"/>
      <c r="X158" s="43"/>
      <c r="Y158" s="115"/>
      <c r="Z158" s="116"/>
      <c r="AA158" s="61"/>
      <c r="AB158" s="115"/>
      <c r="AC158" s="116"/>
      <c r="AD158" s="43"/>
      <c r="AE158" s="61"/>
      <c r="AF158" s="61"/>
      <c r="AG158" s="117"/>
      <c r="AH158" s="116"/>
      <c r="AI158" s="115"/>
      <c r="AJ158" s="116"/>
      <c r="AK158" s="19" t="s">
        <v>532</v>
      </c>
      <c r="AL158" s="21">
        <v>15</v>
      </c>
      <c r="AM158" s="48" t="s">
        <v>532</v>
      </c>
      <c r="AN158" s="48">
        <v>15</v>
      </c>
      <c r="AO158" s="61"/>
      <c r="AP158" s="61"/>
      <c r="AQ158" s="84"/>
      <c r="AR158" s="84"/>
      <c r="AS158" s="48" t="s">
        <v>681</v>
      </c>
      <c r="AT158" s="48">
        <v>40</v>
      </c>
      <c r="AU158" s="109"/>
      <c r="AV158" s="110"/>
      <c r="AW158" s="111"/>
      <c r="AX158" s="345">
        <f>SUM(I158:AT158)</f>
        <v>70</v>
      </c>
      <c r="AY158" s="346"/>
      <c r="BA158" s="339">
        <v>70</v>
      </c>
      <c r="BB158" s="339"/>
    </row>
    <row r="159" spans="1:58" x14ac:dyDescent="0.2">
      <c r="A159" s="109" t="s">
        <v>533</v>
      </c>
      <c r="B159" s="110"/>
      <c r="C159" s="111"/>
      <c r="D159" s="109" t="s">
        <v>17</v>
      </c>
      <c r="E159" s="110"/>
      <c r="F159" s="111"/>
      <c r="G159" s="115"/>
      <c r="H159" s="116"/>
      <c r="I159" s="43"/>
      <c r="J159" s="115"/>
      <c r="K159" s="116"/>
      <c r="L159" s="43"/>
      <c r="M159" s="115"/>
      <c r="N159" s="116"/>
      <c r="O159" s="43"/>
      <c r="P159" s="115"/>
      <c r="Q159" s="116"/>
      <c r="R159" s="43"/>
      <c r="S159" s="115"/>
      <c r="T159" s="116"/>
      <c r="U159" s="43"/>
      <c r="V159" s="115"/>
      <c r="W159" s="116"/>
      <c r="X159" s="43"/>
      <c r="Y159" s="115"/>
      <c r="Z159" s="116"/>
      <c r="AA159" s="61"/>
      <c r="AB159" s="115"/>
      <c r="AC159" s="116"/>
      <c r="AD159" s="43"/>
      <c r="AE159" s="61"/>
      <c r="AF159" s="61"/>
      <c r="AG159" s="117"/>
      <c r="AH159" s="116"/>
      <c r="AI159" s="115"/>
      <c r="AJ159" s="116"/>
      <c r="AK159" s="19" t="s">
        <v>286</v>
      </c>
      <c r="AL159" s="21">
        <v>40</v>
      </c>
      <c r="AM159" s="48" t="s">
        <v>286</v>
      </c>
      <c r="AN159" s="48">
        <v>40</v>
      </c>
      <c r="AO159" s="61"/>
      <c r="AP159" s="61"/>
      <c r="AQ159" s="48" t="s">
        <v>286</v>
      </c>
      <c r="AR159" s="48">
        <v>40</v>
      </c>
      <c r="AS159" s="48" t="s">
        <v>293</v>
      </c>
      <c r="AT159" s="48">
        <v>50</v>
      </c>
      <c r="AU159" s="109"/>
      <c r="AV159" s="110"/>
      <c r="AW159" s="111"/>
      <c r="AX159" s="345">
        <f>SUM(I159:AT159)</f>
        <v>170</v>
      </c>
      <c r="AY159" s="346"/>
      <c r="BA159" s="339">
        <v>170</v>
      </c>
      <c r="BB159" s="339"/>
    </row>
    <row r="160" spans="1:58" x14ac:dyDescent="0.2">
      <c r="A160" s="109" t="s">
        <v>663</v>
      </c>
      <c r="B160" s="110"/>
      <c r="C160" s="111"/>
      <c r="D160" s="203" t="s">
        <v>245</v>
      </c>
      <c r="E160" s="330"/>
      <c r="F160" s="204"/>
      <c r="G160" s="115"/>
      <c r="H160" s="116"/>
      <c r="I160" s="43"/>
      <c r="J160" s="115"/>
      <c r="K160" s="116"/>
      <c r="L160" s="43"/>
      <c r="M160" s="115"/>
      <c r="N160" s="116"/>
      <c r="O160" s="43"/>
      <c r="P160" s="115"/>
      <c r="Q160" s="116"/>
      <c r="R160" s="43"/>
      <c r="S160" s="115"/>
      <c r="T160" s="116"/>
      <c r="U160" s="43"/>
      <c r="V160" s="115"/>
      <c r="W160" s="116"/>
      <c r="X160" s="43"/>
      <c r="Y160" s="115"/>
      <c r="Z160" s="116"/>
      <c r="AA160" s="61"/>
      <c r="AB160" s="115"/>
      <c r="AC160" s="116"/>
      <c r="AD160" s="43"/>
      <c r="AE160" s="61"/>
      <c r="AF160" s="61"/>
      <c r="AG160" s="117"/>
      <c r="AH160" s="116"/>
      <c r="AI160" s="115"/>
      <c r="AJ160" s="116"/>
      <c r="AK160" s="45"/>
      <c r="AL160" s="43"/>
      <c r="AM160" s="84"/>
      <c r="AN160" s="84"/>
      <c r="AO160" s="61"/>
      <c r="AP160" s="61"/>
      <c r="AQ160" s="48" t="s">
        <v>364</v>
      </c>
      <c r="AR160" s="48">
        <v>50</v>
      </c>
      <c r="AS160" s="48" t="s">
        <v>364</v>
      </c>
      <c r="AT160" s="48">
        <v>50</v>
      </c>
      <c r="AU160" s="109"/>
      <c r="AV160" s="110"/>
      <c r="AW160" s="111"/>
      <c r="AX160" s="345">
        <v>100</v>
      </c>
      <c r="AY160" s="346"/>
      <c r="BA160" s="339">
        <v>100</v>
      </c>
      <c r="BB160" s="339"/>
    </row>
    <row r="161" spans="1:58" x14ac:dyDescent="0.2">
      <c r="A161" s="109"/>
      <c r="B161" s="110"/>
      <c r="C161" s="111"/>
      <c r="D161" s="109"/>
      <c r="E161" s="110"/>
      <c r="F161" s="111"/>
      <c r="G161" s="109"/>
      <c r="H161" s="111"/>
      <c r="I161" s="21"/>
      <c r="J161" s="109"/>
      <c r="K161" s="111"/>
      <c r="L161" s="21"/>
      <c r="M161" s="109"/>
      <c r="N161" s="111"/>
      <c r="O161" s="21"/>
      <c r="P161" s="109"/>
      <c r="Q161" s="111"/>
      <c r="R161" s="21"/>
      <c r="S161" s="109"/>
      <c r="T161" s="111"/>
      <c r="U161" s="21"/>
      <c r="V161" s="109"/>
      <c r="W161" s="111"/>
      <c r="X161" s="21"/>
      <c r="Y161" s="109"/>
      <c r="Z161" s="111"/>
      <c r="AB161" s="109"/>
      <c r="AC161" s="111"/>
      <c r="AD161" s="21"/>
      <c r="AE161" s="71"/>
      <c r="AF161" s="1"/>
      <c r="AG161" s="110"/>
      <c r="AH161" s="111"/>
      <c r="AI161" s="109"/>
      <c r="AJ161" s="111"/>
      <c r="AK161" s="19"/>
      <c r="AL161" s="21"/>
      <c r="AM161" s="48"/>
      <c r="AN161" s="48"/>
      <c r="AO161" s="1"/>
      <c r="AP161" s="1"/>
      <c r="AQ161" s="48"/>
      <c r="AR161" s="48"/>
      <c r="AS161" s="48"/>
      <c r="AT161" s="48"/>
      <c r="AU161" s="109"/>
      <c r="AV161" s="110"/>
      <c r="AW161" s="111"/>
      <c r="AX161" s="118"/>
      <c r="AY161" s="119"/>
      <c r="BA161" s="339"/>
      <c r="BB161" s="339"/>
    </row>
    <row r="162" spans="1:58" x14ac:dyDescent="0.2">
      <c r="A162" s="109"/>
      <c r="B162" s="110"/>
      <c r="C162" s="111"/>
      <c r="D162" s="109"/>
      <c r="E162" s="110"/>
      <c r="F162" s="111"/>
      <c r="G162" s="109"/>
      <c r="H162" s="111"/>
      <c r="I162" s="21"/>
      <c r="J162" s="109"/>
      <c r="K162" s="111"/>
      <c r="L162" s="21"/>
      <c r="M162" s="109"/>
      <c r="N162" s="111"/>
      <c r="O162" s="21"/>
      <c r="P162" s="109"/>
      <c r="Q162" s="111"/>
      <c r="R162" s="21"/>
      <c r="S162" s="109"/>
      <c r="T162" s="111"/>
      <c r="U162" s="21"/>
      <c r="V162" s="109"/>
      <c r="W162" s="111"/>
      <c r="X162" s="21"/>
      <c r="Y162" s="109"/>
      <c r="Z162" s="111"/>
      <c r="AB162" s="109"/>
      <c r="AC162" s="111"/>
      <c r="AD162" s="21"/>
      <c r="AE162" s="71"/>
      <c r="AF162" s="1"/>
      <c r="AG162" s="110"/>
      <c r="AH162" s="111"/>
      <c r="AI162" s="109"/>
      <c r="AJ162" s="111"/>
      <c r="AK162" s="19"/>
      <c r="AL162" s="21"/>
      <c r="AM162" s="48"/>
      <c r="AN162" s="48"/>
      <c r="AO162" s="1"/>
      <c r="AP162" s="1"/>
      <c r="AQ162" s="48"/>
      <c r="AR162" s="48"/>
      <c r="AS162" s="48"/>
      <c r="AT162" s="48"/>
      <c r="AU162" s="109"/>
      <c r="AV162" s="110"/>
      <c r="AW162" s="111"/>
      <c r="AX162" s="118"/>
      <c r="AY162" s="119"/>
      <c r="BA162" s="339"/>
      <c r="BB162" s="339"/>
    </row>
    <row r="163" spans="1:58" x14ac:dyDescent="0.2">
      <c r="A163" s="110"/>
      <c r="B163" s="110"/>
      <c r="C163" s="110"/>
      <c r="D163" s="120"/>
      <c r="E163" s="120"/>
      <c r="F163" s="120"/>
      <c r="G163" s="120"/>
      <c r="H163" s="120"/>
      <c r="I163" s="23"/>
      <c r="J163" s="120"/>
      <c r="K163" s="120"/>
      <c r="L163" s="23"/>
      <c r="M163" s="120"/>
      <c r="N163" s="120"/>
      <c r="O163" s="23"/>
      <c r="P163" s="120"/>
      <c r="Q163" s="120"/>
      <c r="R163" s="23"/>
      <c r="S163" s="120"/>
      <c r="T163" s="120"/>
      <c r="U163" s="23"/>
      <c r="V163" s="120"/>
      <c r="W163" s="120"/>
      <c r="X163" s="23"/>
      <c r="Y163" s="120"/>
      <c r="Z163" s="120"/>
      <c r="AB163" s="120"/>
      <c r="AC163" s="120"/>
      <c r="AD163" s="23"/>
      <c r="AG163" s="120"/>
      <c r="AH163" s="120"/>
      <c r="AI163" s="120"/>
      <c r="AJ163" s="120"/>
      <c r="AK163" s="23"/>
      <c r="AL163" s="23"/>
      <c r="AU163" s="120"/>
      <c r="AV163" s="120"/>
      <c r="AW163" s="120"/>
      <c r="AX163" s="134"/>
      <c r="AY163" s="134"/>
      <c r="BA163" s="339"/>
      <c r="BB163" s="339"/>
    </row>
    <row r="164" spans="1:58" x14ac:dyDescent="0.2">
      <c r="A164" s="141" t="s">
        <v>70</v>
      </c>
      <c r="B164" s="142"/>
      <c r="C164" s="143"/>
      <c r="D164" s="160"/>
      <c r="E164" s="121"/>
      <c r="F164" s="121"/>
      <c r="G164" s="121"/>
      <c r="H164" s="121"/>
      <c r="I164" s="27"/>
      <c r="J164" s="121"/>
      <c r="K164" s="121"/>
      <c r="L164" s="27"/>
      <c r="M164" s="121"/>
      <c r="N164" s="121"/>
      <c r="O164" s="27"/>
      <c r="P164" s="121"/>
      <c r="Q164" s="121"/>
      <c r="R164" s="27"/>
      <c r="S164" s="121"/>
      <c r="T164" s="121"/>
      <c r="U164" s="27"/>
      <c r="V164" s="121"/>
      <c r="W164" s="121"/>
      <c r="X164" s="27"/>
      <c r="Y164" s="121"/>
      <c r="Z164" s="121"/>
      <c r="AB164" s="121"/>
      <c r="AC164" s="121"/>
      <c r="AD164" s="27"/>
      <c r="AG164" s="121"/>
      <c r="AH164" s="121"/>
      <c r="AI164" s="121"/>
      <c r="AJ164" s="121"/>
      <c r="AK164" s="27"/>
      <c r="AL164" s="27"/>
      <c r="AU164" s="121"/>
      <c r="AV164" s="121"/>
      <c r="AW164" s="121"/>
      <c r="AX164" s="135"/>
      <c r="AY164" s="135"/>
      <c r="BA164" s="339"/>
      <c r="BB164" s="339"/>
    </row>
    <row r="165" spans="1:58" x14ac:dyDescent="0.2">
      <c r="A165" s="109"/>
      <c r="B165" s="110"/>
      <c r="C165" s="111"/>
      <c r="D165" s="109"/>
      <c r="E165" s="110"/>
      <c r="F165" s="111"/>
      <c r="G165" s="109"/>
      <c r="H165" s="111"/>
      <c r="I165" s="21"/>
      <c r="J165" s="109"/>
      <c r="K165" s="111"/>
      <c r="L165" s="21"/>
      <c r="M165" s="109"/>
      <c r="N165" s="111"/>
      <c r="O165" s="21"/>
      <c r="P165" s="109"/>
      <c r="Q165" s="111"/>
      <c r="R165" s="21"/>
      <c r="S165" s="109"/>
      <c r="T165" s="111"/>
      <c r="U165" s="21"/>
      <c r="V165" s="109"/>
      <c r="W165" s="111"/>
      <c r="X165" s="21"/>
      <c r="Y165" s="109"/>
      <c r="Z165" s="111"/>
      <c r="AB165" s="109"/>
      <c r="AC165" s="111"/>
      <c r="AD165" s="21"/>
      <c r="AE165" s="71"/>
      <c r="AF165" s="1"/>
      <c r="AG165" s="110"/>
      <c r="AH165" s="111"/>
      <c r="AI165" s="109"/>
      <c r="AJ165" s="111"/>
      <c r="AK165" s="19"/>
      <c r="AL165" s="21"/>
      <c r="AM165" s="48"/>
      <c r="AN165" s="48"/>
      <c r="AO165" s="1"/>
      <c r="AP165" s="1"/>
      <c r="AQ165" s="48"/>
      <c r="AR165" s="48"/>
      <c r="AS165" s="48"/>
      <c r="AT165" s="48"/>
      <c r="AU165" s="109"/>
      <c r="AV165" s="110"/>
      <c r="AW165" s="111"/>
      <c r="AX165" s="112"/>
      <c r="AY165" s="113"/>
      <c r="BA165" s="339"/>
      <c r="BB165" s="339"/>
    </row>
    <row r="166" spans="1:58" ht="17" thickBot="1" x14ac:dyDescent="0.25">
      <c r="A166" s="141" t="s">
        <v>64</v>
      </c>
      <c r="B166" s="142"/>
      <c r="C166" s="143"/>
      <c r="D166" s="160"/>
      <c r="E166" s="121"/>
      <c r="F166" s="121"/>
      <c r="G166" s="121"/>
      <c r="H166" s="121"/>
      <c r="I166" s="27"/>
      <c r="J166" s="121"/>
      <c r="K166" s="121"/>
      <c r="L166" s="27"/>
      <c r="M166" s="121"/>
      <c r="N166" s="121"/>
      <c r="O166" s="27"/>
      <c r="P166" s="121"/>
      <c r="Q166" s="121"/>
      <c r="R166" s="27"/>
      <c r="S166" s="121"/>
      <c r="T166" s="121"/>
      <c r="U166" s="27"/>
      <c r="V166" s="121"/>
      <c r="W166" s="121"/>
      <c r="X166" s="27"/>
      <c r="Y166" s="121"/>
      <c r="Z166" s="121"/>
      <c r="AB166" s="121"/>
      <c r="AC166" s="121"/>
      <c r="AD166" s="27"/>
      <c r="AG166" s="121"/>
      <c r="AH166" s="121"/>
      <c r="AI166" s="121"/>
      <c r="AJ166" s="121"/>
      <c r="AK166" s="27"/>
      <c r="AL166" s="27"/>
      <c r="AU166" s="121"/>
      <c r="AV166" s="121"/>
      <c r="AW166" s="121"/>
      <c r="AX166" s="135"/>
      <c r="AY166" s="135"/>
      <c r="BA166" s="339"/>
      <c r="BB166" s="339"/>
    </row>
    <row r="167" spans="1:58" ht="18" thickTop="1" thickBot="1" x14ac:dyDescent="0.25">
      <c r="A167" s="109" t="s">
        <v>519</v>
      </c>
      <c r="B167" s="110"/>
      <c r="C167" s="111"/>
      <c r="D167" s="115"/>
      <c r="E167" s="117"/>
      <c r="F167" s="116"/>
      <c r="G167" s="115"/>
      <c r="H167" s="116"/>
      <c r="I167" s="43"/>
      <c r="J167" s="115"/>
      <c r="K167" s="116"/>
      <c r="L167" s="43"/>
      <c r="M167" s="115"/>
      <c r="N167" s="116"/>
      <c r="O167" s="43"/>
      <c r="P167" s="115"/>
      <c r="Q167" s="116"/>
      <c r="R167" s="43"/>
      <c r="S167" s="115"/>
      <c r="T167" s="116"/>
      <c r="U167" s="43"/>
      <c r="V167" s="109" t="s">
        <v>293</v>
      </c>
      <c r="W167" s="111"/>
      <c r="X167" s="21">
        <v>50</v>
      </c>
      <c r="Y167" s="109" t="s">
        <v>293</v>
      </c>
      <c r="Z167" s="111"/>
      <c r="AA167" s="1">
        <v>50</v>
      </c>
      <c r="AB167" s="109" t="s">
        <v>293</v>
      </c>
      <c r="AC167" s="111"/>
      <c r="AD167" s="21">
        <v>50</v>
      </c>
      <c r="AE167" s="71" t="s">
        <v>424</v>
      </c>
      <c r="AF167" s="1">
        <v>120</v>
      </c>
      <c r="AG167" s="161" t="s">
        <v>293</v>
      </c>
      <c r="AH167" s="162"/>
      <c r="AI167" s="109">
        <v>50</v>
      </c>
      <c r="AJ167" s="111"/>
      <c r="AK167" s="19" t="s">
        <v>251</v>
      </c>
      <c r="AL167" s="21">
        <v>130</v>
      </c>
      <c r="AM167" s="48" t="s">
        <v>309</v>
      </c>
      <c r="AN167" s="48">
        <v>140</v>
      </c>
      <c r="AO167" s="1" t="s">
        <v>396</v>
      </c>
      <c r="AP167" s="1">
        <v>140</v>
      </c>
      <c r="AQ167" s="48" t="s">
        <v>293</v>
      </c>
      <c r="AR167" s="48">
        <v>50</v>
      </c>
      <c r="AS167" s="48" t="s">
        <v>680</v>
      </c>
      <c r="AT167" s="48">
        <v>15</v>
      </c>
      <c r="AU167" s="109"/>
      <c r="AV167" s="110"/>
      <c r="AW167" s="111"/>
      <c r="AX167" s="138">
        <f>SUM(V167:AT167)</f>
        <v>795</v>
      </c>
      <c r="AY167" s="139"/>
      <c r="BA167" s="349">
        <f>120+50+130+140+140</f>
        <v>580</v>
      </c>
      <c r="BB167" s="350"/>
      <c r="BC167" t="s">
        <v>77</v>
      </c>
      <c r="BE167" t="s">
        <v>712</v>
      </c>
      <c r="BF167">
        <v>580</v>
      </c>
    </row>
    <row r="168" spans="1:58" ht="17" thickTop="1" x14ac:dyDescent="0.2">
      <c r="A168" s="109"/>
      <c r="B168" s="110"/>
      <c r="C168" s="111"/>
      <c r="D168" s="109"/>
      <c r="E168" s="110"/>
      <c r="F168" s="111"/>
      <c r="G168" s="109"/>
      <c r="H168" s="111"/>
      <c r="I168" s="21"/>
      <c r="J168" s="109"/>
      <c r="K168" s="111"/>
      <c r="L168" s="21"/>
      <c r="M168" s="109"/>
      <c r="N168" s="111"/>
      <c r="O168" s="21"/>
      <c r="P168" s="109"/>
      <c r="Q168" s="111"/>
      <c r="R168" s="21"/>
      <c r="S168" s="109"/>
      <c r="T168" s="111"/>
      <c r="U168" s="21"/>
      <c r="V168" s="109"/>
      <c r="W168" s="111"/>
      <c r="X168" s="21"/>
      <c r="Y168" s="109"/>
      <c r="Z168" s="111"/>
      <c r="AB168" s="109"/>
      <c r="AC168" s="111"/>
      <c r="AD168" s="21"/>
      <c r="AE168" s="71"/>
      <c r="AF168" s="1"/>
      <c r="AG168" s="110"/>
      <c r="AH168" s="111"/>
      <c r="AI168" s="109"/>
      <c r="AJ168" s="111"/>
      <c r="AK168" s="19"/>
      <c r="AL168" s="21"/>
      <c r="AM168" s="48"/>
      <c r="AN168" s="48"/>
      <c r="AO168" s="1"/>
      <c r="AP168" s="1"/>
      <c r="AQ168" s="48"/>
      <c r="AR168" s="48"/>
      <c r="AS168" s="48"/>
      <c r="AT168" s="48"/>
      <c r="AU168" s="109"/>
      <c r="AV168" s="110"/>
      <c r="AW168" s="111"/>
      <c r="AX168" s="118"/>
      <c r="AY168" s="119"/>
      <c r="BA168" s="339"/>
      <c r="BB168" s="339"/>
    </row>
    <row r="169" spans="1:58" x14ac:dyDescent="0.2">
      <c r="A169" s="110"/>
      <c r="B169" s="110"/>
      <c r="C169" s="110"/>
      <c r="D169" s="120"/>
      <c r="E169" s="120"/>
      <c r="F169" s="120"/>
      <c r="G169" s="120"/>
      <c r="H169" s="120"/>
      <c r="I169" s="23"/>
      <c r="J169" s="120"/>
      <c r="K169" s="120"/>
      <c r="L169" s="23"/>
      <c r="M169" s="120"/>
      <c r="N169" s="120"/>
      <c r="O169" s="23"/>
      <c r="P169" s="120"/>
      <c r="Q169" s="120"/>
      <c r="R169" s="23"/>
      <c r="S169" s="120"/>
      <c r="T169" s="120"/>
      <c r="U169" s="23"/>
      <c r="V169" s="120"/>
      <c r="W169" s="120"/>
      <c r="X169" s="23"/>
      <c r="Y169" s="120"/>
      <c r="Z169" s="120"/>
      <c r="AB169" s="120"/>
      <c r="AC169" s="120"/>
      <c r="AD169" s="23"/>
      <c r="AG169" s="120"/>
      <c r="AH169" s="120"/>
      <c r="AI169" s="120"/>
      <c r="AJ169" s="120"/>
      <c r="AK169" s="23"/>
      <c r="AL169" s="23"/>
      <c r="AU169" s="120"/>
      <c r="AV169" s="120"/>
      <c r="AW169" s="120"/>
      <c r="AX169" s="134"/>
      <c r="AY169" s="134"/>
      <c r="BA169" s="339"/>
      <c r="BB169" s="339"/>
    </row>
    <row r="170" spans="1:58" x14ac:dyDescent="0.2">
      <c r="A170" s="141" t="s">
        <v>63</v>
      </c>
      <c r="B170" s="142"/>
      <c r="C170" s="143"/>
      <c r="D170" s="160"/>
      <c r="E170" s="121"/>
      <c r="F170" s="121"/>
      <c r="G170" s="121"/>
      <c r="H170" s="121"/>
      <c r="I170" s="27"/>
      <c r="J170" s="121"/>
      <c r="K170" s="121"/>
      <c r="L170" s="27"/>
      <c r="M170" s="121"/>
      <c r="N170" s="121"/>
      <c r="O170" s="27"/>
      <c r="P170" s="121"/>
      <c r="Q170" s="121"/>
      <c r="R170" s="27"/>
      <c r="S170" s="121"/>
      <c r="T170" s="121"/>
      <c r="U170" s="27"/>
      <c r="V170" s="121"/>
      <c r="W170" s="121"/>
      <c r="X170" s="27"/>
      <c r="Y170" s="121"/>
      <c r="Z170" s="121"/>
      <c r="AB170" s="121"/>
      <c r="AC170" s="121"/>
      <c r="AD170" s="27"/>
      <c r="AG170" s="121"/>
      <c r="AH170" s="121"/>
      <c r="AI170" s="121"/>
      <c r="AJ170" s="121"/>
      <c r="AK170" s="27"/>
      <c r="AL170" s="27"/>
      <c r="AU170" s="121"/>
      <c r="AV170" s="121"/>
      <c r="AW170" s="121"/>
      <c r="AX170" s="135"/>
      <c r="AY170" s="135"/>
      <c r="BA170" s="339"/>
      <c r="BB170" s="339"/>
    </row>
    <row r="171" spans="1:58" x14ac:dyDescent="0.2">
      <c r="A171" s="109"/>
      <c r="B171" s="110"/>
      <c r="C171" s="111"/>
      <c r="D171" s="109"/>
      <c r="E171" s="110"/>
      <c r="F171" s="111"/>
      <c r="G171" s="109"/>
      <c r="H171" s="111"/>
      <c r="I171" s="21"/>
      <c r="J171" s="109"/>
      <c r="K171" s="111"/>
      <c r="L171" s="21"/>
      <c r="M171" s="109"/>
      <c r="N171" s="111"/>
      <c r="O171" s="21"/>
      <c r="P171" s="109"/>
      <c r="Q171" s="111"/>
      <c r="R171" s="21"/>
      <c r="S171" s="109"/>
      <c r="T171" s="111"/>
      <c r="U171" s="21"/>
      <c r="V171" s="109"/>
      <c r="W171" s="111"/>
      <c r="X171" s="21"/>
      <c r="Y171" s="109"/>
      <c r="Z171" s="111"/>
      <c r="AB171" s="109"/>
      <c r="AC171" s="111"/>
      <c r="AD171" s="21"/>
      <c r="AE171" s="71"/>
      <c r="AF171" s="1"/>
      <c r="AG171" s="110"/>
      <c r="AH171" s="111"/>
      <c r="AI171" s="109"/>
      <c r="AJ171" s="111"/>
      <c r="AK171" s="19"/>
      <c r="AL171" s="21"/>
      <c r="AM171" s="48"/>
      <c r="AN171" s="48"/>
      <c r="AO171" s="1"/>
      <c r="AP171" s="1"/>
      <c r="AQ171" s="48"/>
      <c r="AR171" s="48"/>
      <c r="AS171" s="48"/>
      <c r="AT171" s="48"/>
      <c r="AU171" s="109"/>
      <c r="AV171" s="110"/>
      <c r="AW171" s="111"/>
      <c r="AX171" s="112"/>
      <c r="AY171" s="113"/>
      <c r="BA171" s="339"/>
      <c r="BB171" s="339"/>
    </row>
    <row r="172" spans="1:58" x14ac:dyDescent="0.2">
      <c r="A172" s="141" t="s">
        <v>65</v>
      </c>
      <c r="B172" s="142"/>
      <c r="C172" s="143"/>
      <c r="D172" s="160"/>
      <c r="E172" s="121"/>
      <c r="F172" s="121"/>
      <c r="G172" s="121"/>
      <c r="H172" s="121"/>
      <c r="I172" s="27"/>
      <c r="J172" s="121"/>
      <c r="K172" s="121"/>
      <c r="L172" s="27"/>
      <c r="M172" s="121"/>
      <c r="N172" s="121"/>
      <c r="O172" s="27"/>
      <c r="P172" s="121"/>
      <c r="Q172" s="121"/>
      <c r="R172" s="27"/>
      <c r="S172" s="121"/>
      <c r="T172" s="121"/>
      <c r="U172" s="27"/>
      <c r="V172" s="121"/>
      <c r="W172" s="121"/>
      <c r="X172" s="27"/>
      <c r="Y172" s="121"/>
      <c r="Z172" s="121"/>
      <c r="AB172" s="121"/>
      <c r="AC172" s="121"/>
      <c r="AD172" s="27"/>
      <c r="AG172" s="121"/>
      <c r="AH172" s="121"/>
      <c r="AI172" s="121"/>
      <c r="AJ172" s="121"/>
      <c r="AK172" s="27"/>
      <c r="AL172" s="27"/>
      <c r="AU172" s="121"/>
      <c r="AV172" s="121"/>
      <c r="AW172" s="121"/>
      <c r="AX172" s="135"/>
      <c r="AY172" s="135"/>
      <c r="BA172" s="339"/>
      <c r="BB172" s="339"/>
    </row>
    <row r="173" spans="1:58" x14ac:dyDescent="0.2">
      <c r="A173" s="109" t="s">
        <v>102</v>
      </c>
      <c r="B173" s="110"/>
      <c r="C173" s="111"/>
      <c r="D173" s="109" t="s">
        <v>57</v>
      </c>
      <c r="E173" s="110"/>
      <c r="F173" s="111"/>
      <c r="G173" s="109" t="s">
        <v>228</v>
      </c>
      <c r="H173" s="111"/>
      <c r="I173" s="21">
        <f>100+50</f>
        <v>150</v>
      </c>
      <c r="J173" s="109" t="s">
        <v>228</v>
      </c>
      <c r="K173" s="111"/>
      <c r="L173" s="21">
        <f>100+50</f>
        <v>150</v>
      </c>
      <c r="M173" s="115"/>
      <c r="N173" s="116"/>
      <c r="O173" s="43"/>
      <c r="P173" s="115"/>
      <c r="Q173" s="116"/>
      <c r="R173" s="43"/>
      <c r="S173" s="115"/>
      <c r="T173" s="116"/>
      <c r="U173" s="43"/>
      <c r="V173" s="115"/>
      <c r="W173" s="116"/>
      <c r="X173" s="43"/>
      <c r="Y173" s="115"/>
      <c r="Z173" s="116"/>
      <c r="AA173" s="61"/>
      <c r="AB173" s="115"/>
      <c r="AC173" s="116"/>
      <c r="AD173" s="43"/>
      <c r="AE173" s="61"/>
      <c r="AF173" s="61"/>
      <c r="AG173" s="117"/>
      <c r="AH173" s="116"/>
      <c r="AI173" s="115"/>
      <c r="AJ173" s="116"/>
      <c r="AK173" s="45"/>
      <c r="AL173" s="43"/>
      <c r="AM173" s="84"/>
      <c r="AN173" s="84"/>
      <c r="AO173" s="61"/>
      <c r="AP173" s="61"/>
      <c r="AQ173" s="84"/>
      <c r="AR173" s="84"/>
      <c r="AS173" s="84"/>
      <c r="AT173" s="84"/>
      <c r="AU173" s="109"/>
      <c r="AV173" s="110"/>
      <c r="AW173" s="111"/>
      <c r="AX173" s="345">
        <f>SUM(I173:AW173)</f>
        <v>300</v>
      </c>
      <c r="AY173" s="346"/>
      <c r="BA173" s="339">
        <v>300</v>
      </c>
      <c r="BB173" s="339"/>
      <c r="BE173" t="s">
        <v>711</v>
      </c>
      <c r="BF173">
        <f>BA173+BA175+BA177</f>
        <v>435</v>
      </c>
    </row>
    <row r="174" spans="1:58" x14ac:dyDescent="0.2">
      <c r="A174" s="109" t="s">
        <v>156</v>
      </c>
      <c r="B174" s="110"/>
      <c r="C174" s="111"/>
      <c r="D174" s="109" t="s">
        <v>61</v>
      </c>
      <c r="E174" s="110"/>
      <c r="F174" s="111"/>
      <c r="G174" s="109" t="s">
        <v>135</v>
      </c>
      <c r="H174" s="111"/>
      <c r="I174" s="21">
        <v>40</v>
      </c>
      <c r="J174" s="109" t="s">
        <v>135</v>
      </c>
      <c r="K174" s="111"/>
      <c r="L174" s="21">
        <v>40</v>
      </c>
      <c r="M174" s="115"/>
      <c r="N174" s="116"/>
      <c r="O174" s="43"/>
      <c r="P174" s="115"/>
      <c r="Q174" s="116"/>
      <c r="R174" s="43"/>
      <c r="S174" s="115"/>
      <c r="T174" s="116"/>
      <c r="U174" s="43"/>
      <c r="V174" s="115"/>
      <c r="W174" s="116"/>
      <c r="X174" s="43"/>
      <c r="Y174" s="115"/>
      <c r="Z174" s="116"/>
      <c r="AA174" s="61"/>
      <c r="AB174" s="115"/>
      <c r="AC174" s="116"/>
      <c r="AD174" s="43"/>
      <c r="AE174" s="61"/>
      <c r="AF174" s="61"/>
      <c r="AG174" s="117"/>
      <c r="AH174" s="116"/>
      <c r="AI174" s="115"/>
      <c r="AJ174" s="116"/>
      <c r="AK174" s="45"/>
      <c r="AL174" s="43"/>
      <c r="AM174" s="84"/>
      <c r="AN174" s="84"/>
      <c r="AO174" s="61"/>
      <c r="AP174" s="61"/>
      <c r="AQ174" s="84"/>
      <c r="AR174" s="84"/>
      <c r="AS174" s="84"/>
      <c r="AT174" s="84"/>
      <c r="AU174" s="109"/>
      <c r="AV174" s="110"/>
      <c r="AW174" s="111"/>
      <c r="AX174" s="345">
        <f>SUM(I174:AW174)</f>
        <v>80</v>
      </c>
      <c r="AY174" s="346"/>
      <c r="BA174" s="339">
        <v>80</v>
      </c>
      <c r="BB174" s="339"/>
      <c r="BE174" t="s">
        <v>715</v>
      </c>
      <c r="BF174">
        <v>80</v>
      </c>
    </row>
    <row r="175" spans="1:58" ht="17" thickBot="1" x14ac:dyDescent="0.25">
      <c r="A175" s="109" t="s">
        <v>157</v>
      </c>
      <c r="B175" s="110"/>
      <c r="C175" s="111"/>
      <c r="D175" s="109" t="s">
        <v>57</v>
      </c>
      <c r="E175" s="110"/>
      <c r="F175" s="111"/>
      <c r="G175" s="109" t="s">
        <v>123</v>
      </c>
      <c r="H175" s="111"/>
      <c r="I175" s="21">
        <v>20</v>
      </c>
      <c r="J175" s="115"/>
      <c r="K175" s="116"/>
      <c r="L175" s="43"/>
      <c r="M175" s="115"/>
      <c r="N175" s="116"/>
      <c r="O175" s="43"/>
      <c r="P175" s="115"/>
      <c r="Q175" s="116"/>
      <c r="R175" s="43"/>
      <c r="S175" s="115"/>
      <c r="T175" s="116"/>
      <c r="U175" s="43"/>
      <c r="V175" s="115"/>
      <c r="W175" s="116"/>
      <c r="X175" s="43"/>
      <c r="Y175" s="115"/>
      <c r="Z175" s="116"/>
      <c r="AA175" s="61"/>
      <c r="AB175" s="115"/>
      <c r="AC175" s="116"/>
      <c r="AD175" s="43"/>
      <c r="AE175" s="61"/>
      <c r="AF175" s="61"/>
      <c r="AG175" s="117"/>
      <c r="AH175" s="116"/>
      <c r="AI175" s="115"/>
      <c r="AJ175" s="116"/>
      <c r="AK175" s="45"/>
      <c r="AL175" s="43"/>
      <c r="AM175" s="84"/>
      <c r="AN175" s="84"/>
      <c r="AO175" s="61"/>
      <c r="AP175" s="61"/>
      <c r="AQ175" s="84"/>
      <c r="AR175" s="84"/>
      <c r="AS175" s="84"/>
      <c r="AT175" s="84"/>
      <c r="AU175" s="109"/>
      <c r="AV175" s="110"/>
      <c r="AW175" s="111"/>
      <c r="AX175" s="345">
        <f>SUM(I175:AW175)</f>
        <v>20</v>
      </c>
      <c r="AY175" s="346"/>
      <c r="BA175" s="339">
        <v>20</v>
      </c>
      <c r="BB175" s="339"/>
      <c r="BE175" t="s">
        <v>716</v>
      </c>
      <c r="BF175">
        <v>360</v>
      </c>
    </row>
    <row r="176" spans="1:58" ht="18" thickTop="1" thickBot="1" x14ac:dyDescent="0.25">
      <c r="A176" s="109" t="s">
        <v>247</v>
      </c>
      <c r="B176" s="110"/>
      <c r="C176" s="111"/>
      <c r="D176" s="109" t="s">
        <v>238</v>
      </c>
      <c r="E176" s="110"/>
      <c r="F176" s="111"/>
      <c r="G176" s="115"/>
      <c r="H176" s="116"/>
      <c r="I176" s="43"/>
      <c r="J176" s="115"/>
      <c r="K176" s="116"/>
      <c r="L176" s="43"/>
      <c r="M176" s="109" t="s">
        <v>248</v>
      </c>
      <c r="N176" s="111"/>
      <c r="O176" s="21">
        <v>140</v>
      </c>
      <c r="P176" s="109" t="s">
        <v>308</v>
      </c>
      <c r="Q176" s="111"/>
      <c r="R176" s="21">
        <v>150</v>
      </c>
      <c r="S176" s="109" t="s">
        <v>327</v>
      </c>
      <c r="T176" s="111"/>
      <c r="U176" s="21">
        <v>15</v>
      </c>
      <c r="V176" s="109" t="s">
        <v>278</v>
      </c>
      <c r="W176" s="111"/>
      <c r="X176" s="21">
        <v>15</v>
      </c>
      <c r="Y176" s="109" t="s">
        <v>392</v>
      </c>
      <c r="Z176" s="111"/>
      <c r="AA176" s="1">
        <v>15</v>
      </c>
      <c r="AB176" s="109" t="s">
        <v>286</v>
      </c>
      <c r="AC176" s="111"/>
      <c r="AD176" s="21">
        <v>40</v>
      </c>
      <c r="AE176" s="61"/>
      <c r="AF176" s="61"/>
      <c r="AG176" s="117"/>
      <c r="AH176" s="116"/>
      <c r="AI176" s="115"/>
      <c r="AJ176" s="116"/>
      <c r="AK176" s="45"/>
      <c r="AL176" s="43"/>
      <c r="AM176" s="84"/>
      <c r="AN176" s="84"/>
      <c r="AO176" s="61"/>
      <c r="AP176" s="61"/>
      <c r="AQ176" s="84"/>
      <c r="AR176" s="84"/>
      <c r="AS176" s="84"/>
      <c r="AT176" s="84"/>
      <c r="AU176" s="109"/>
      <c r="AV176" s="110"/>
      <c r="AW176" s="111"/>
      <c r="AX176" s="345">
        <f>SUM(I176:AW176)</f>
        <v>375</v>
      </c>
      <c r="AY176" s="346"/>
      <c r="BA176" s="349">
        <f>140+150+15+15+40</f>
        <v>360</v>
      </c>
      <c r="BB176" s="350"/>
      <c r="BC176" t="s">
        <v>76</v>
      </c>
      <c r="BE176" t="s">
        <v>717</v>
      </c>
      <c r="BF176">
        <v>240</v>
      </c>
    </row>
    <row r="177" spans="1:61" ht="17" thickTop="1" x14ac:dyDescent="0.2">
      <c r="A177" s="109" t="s">
        <v>294</v>
      </c>
      <c r="B177" s="110"/>
      <c r="C177" s="111"/>
      <c r="D177" s="109" t="s">
        <v>238</v>
      </c>
      <c r="E177" s="110"/>
      <c r="F177" s="111"/>
      <c r="G177" s="115"/>
      <c r="H177" s="116"/>
      <c r="I177" s="43"/>
      <c r="J177" s="115"/>
      <c r="K177" s="116"/>
      <c r="L177" s="43"/>
      <c r="M177" s="109" t="s">
        <v>293</v>
      </c>
      <c r="N177" s="111"/>
      <c r="O177" s="21">
        <v>50</v>
      </c>
      <c r="P177" s="109" t="s">
        <v>283</v>
      </c>
      <c r="Q177" s="111"/>
      <c r="R177" s="21">
        <v>50</v>
      </c>
      <c r="S177" s="109" t="s">
        <v>274</v>
      </c>
      <c r="T177" s="111"/>
      <c r="U177" s="21">
        <v>15</v>
      </c>
      <c r="V177" s="115"/>
      <c r="W177" s="116"/>
      <c r="X177" s="43"/>
      <c r="Y177" s="115"/>
      <c r="Z177" s="116"/>
      <c r="AA177" s="61"/>
      <c r="AB177" s="115"/>
      <c r="AC177" s="116"/>
      <c r="AD177" s="43"/>
      <c r="AE177" s="61"/>
      <c r="AF177" s="61"/>
      <c r="AG177" s="117"/>
      <c r="AH177" s="116"/>
      <c r="AI177" s="115"/>
      <c r="AJ177" s="116"/>
      <c r="AK177" s="45"/>
      <c r="AL177" s="43"/>
      <c r="AM177" s="84"/>
      <c r="AN177" s="84"/>
      <c r="AO177" s="61"/>
      <c r="AP177" s="61"/>
      <c r="AQ177" s="84"/>
      <c r="AR177" s="84"/>
      <c r="AS177" s="84"/>
      <c r="AT177" s="84"/>
      <c r="AU177" s="109"/>
      <c r="AV177" s="110"/>
      <c r="AW177" s="111"/>
      <c r="AX177" s="345">
        <f>SUM(I177:AW177)</f>
        <v>115</v>
      </c>
      <c r="AY177" s="346"/>
      <c r="BA177" s="339">
        <v>115</v>
      </c>
      <c r="BB177" s="339"/>
    </row>
    <row r="178" spans="1:61" x14ac:dyDescent="0.2">
      <c r="A178" s="109" t="s">
        <v>367</v>
      </c>
      <c r="B178" s="110"/>
      <c r="C178" s="111"/>
      <c r="D178" s="109" t="s">
        <v>238</v>
      </c>
      <c r="E178" s="110"/>
      <c r="F178" s="111"/>
      <c r="G178" s="115"/>
      <c r="H178" s="116"/>
      <c r="I178" s="43"/>
      <c r="J178" s="115"/>
      <c r="K178" s="116"/>
      <c r="L178" s="43"/>
      <c r="M178" s="109" t="s">
        <v>295</v>
      </c>
      <c r="N178" s="111"/>
      <c r="O178" s="21">
        <v>40</v>
      </c>
      <c r="P178" s="109" t="s">
        <v>286</v>
      </c>
      <c r="Q178" s="111"/>
      <c r="R178" s="21">
        <v>40</v>
      </c>
      <c r="S178" s="109" t="s">
        <v>293</v>
      </c>
      <c r="T178" s="111"/>
      <c r="U178" s="21">
        <v>50</v>
      </c>
      <c r="V178" s="109" t="s">
        <v>293</v>
      </c>
      <c r="W178" s="111"/>
      <c r="X178" s="21">
        <v>50</v>
      </c>
      <c r="Y178" s="109" t="s">
        <v>293</v>
      </c>
      <c r="Z178" s="111"/>
      <c r="AA178" s="1">
        <v>50</v>
      </c>
      <c r="AB178" s="109" t="s">
        <v>293</v>
      </c>
      <c r="AC178" s="111"/>
      <c r="AD178" s="21">
        <v>50</v>
      </c>
      <c r="AE178" s="61"/>
      <c r="AF178" s="61"/>
      <c r="AG178" s="117"/>
      <c r="AH178" s="116"/>
      <c r="AI178" s="115"/>
      <c r="AJ178" s="116"/>
      <c r="AK178" s="45"/>
      <c r="AL178" s="43"/>
      <c r="AM178" s="84"/>
      <c r="AN178" s="84"/>
      <c r="AO178" s="61"/>
      <c r="AP178" s="61"/>
      <c r="AQ178" s="84"/>
      <c r="AR178" s="84"/>
      <c r="AS178" s="84"/>
      <c r="AT178" s="84"/>
      <c r="AU178" s="109"/>
      <c r="AV178" s="110"/>
      <c r="AW178" s="111"/>
      <c r="AX178" s="345">
        <f>SUM(I178:AW178)</f>
        <v>280</v>
      </c>
      <c r="AY178" s="346"/>
      <c r="BA178" s="339">
        <v>240</v>
      </c>
      <c r="BB178" s="339"/>
    </row>
    <row r="179" spans="1:61" x14ac:dyDescent="0.2">
      <c r="A179" s="109"/>
      <c r="B179" s="110"/>
      <c r="C179" s="111"/>
      <c r="D179" s="109"/>
      <c r="E179" s="110"/>
      <c r="F179" s="111"/>
      <c r="G179" s="109"/>
      <c r="H179" s="111"/>
      <c r="I179" s="21"/>
      <c r="J179" s="109"/>
      <c r="K179" s="111"/>
      <c r="L179" s="21"/>
      <c r="M179" s="109"/>
      <c r="N179" s="111"/>
      <c r="O179" s="21"/>
      <c r="P179" s="109"/>
      <c r="Q179" s="111"/>
      <c r="R179" s="21"/>
      <c r="S179" s="109"/>
      <c r="T179" s="111"/>
      <c r="U179" s="21"/>
      <c r="V179" s="109"/>
      <c r="W179" s="111"/>
      <c r="X179" s="21"/>
      <c r="Y179" s="109"/>
      <c r="Z179" s="111"/>
      <c r="AB179" s="109"/>
      <c r="AC179" s="111"/>
      <c r="AD179" s="21"/>
      <c r="AE179" s="71"/>
      <c r="AF179" s="1"/>
      <c r="AG179" s="110"/>
      <c r="AH179" s="111"/>
      <c r="AI179" s="109"/>
      <c r="AJ179" s="111"/>
      <c r="AK179" s="19"/>
      <c r="AL179" s="21"/>
      <c r="AM179" s="48"/>
      <c r="AN179" s="48"/>
      <c r="AO179" s="1"/>
      <c r="AP179" s="1"/>
      <c r="AQ179" s="48"/>
      <c r="AR179" s="48"/>
      <c r="AS179" s="48"/>
      <c r="AT179" s="48"/>
      <c r="AU179" s="109"/>
      <c r="AV179" s="110"/>
      <c r="AW179" s="111"/>
      <c r="AX179" s="112"/>
      <c r="AY179" s="113"/>
      <c r="BA179" s="339"/>
      <c r="BB179" s="339"/>
    </row>
    <row r="180" spans="1:61" x14ac:dyDescent="0.2">
      <c r="A180" s="110"/>
      <c r="B180" s="110"/>
      <c r="C180" s="110"/>
      <c r="D180" s="120"/>
      <c r="E180" s="120"/>
      <c r="F180" s="120"/>
      <c r="G180" s="120"/>
      <c r="H180" s="120"/>
      <c r="I180" s="23"/>
      <c r="J180" s="120"/>
      <c r="K180" s="120"/>
      <c r="L180" s="23"/>
      <c r="M180" s="120"/>
      <c r="N180" s="120"/>
      <c r="O180" s="23"/>
      <c r="P180" s="120"/>
      <c r="Q180" s="120"/>
      <c r="R180" s="23"/>
      <c r="S180" s="120"/>
      <c r="T180" s="120"/>
      <c r="U180" s="23"/>
      <c r="V180" s="120"/>
      <c r="W180" s="120"/>
      <c r="X180" s="23"/>
      <c r="Y180" s="120"/>
      <c r="Z180" s="120"/>
      <c r="AB180" s="120"/>
      <c r="AC180" s="120"/>
      <c r="AD180" s="23"/>
      <c r="AG180" s="120"/>
      <c r="AH180" s="120"/>
      <c r="AI180" s="120"/>
      <c r="AJ180" s="120"/>
      <c r="AK180" s="23"/>
      <c r="AL180" s="23"/>
      <c r="AU180" s="120"/>
      <c r="AV180" s="120"/>
      <c r="AW180" s="120"/>
      <c r="AX180" s="134"/>
      <c r="AY180" s="134"/>
      <c r="BA180" s="339"/>
      <c r="BB180" s="339"/>
    </row>
    <row r="181" spans="1:61" x14ac:dyDescent="0.2">
      <c r="A181" s="141" t="s">
        <v>66</v>
      </c>
      <c r="B181" s="142"/>
      <c r="C181" s="143"/>
      <c r="D181" s="160"/>
      <c r="E181" s="121"/>
      <c r="F181" s="121"/>
      <c r="G181" s="121"/>
      <c r="H181" s="121"/>
      <c r="I181" s="27"/>
      <c r="J181" s="121"/>
      <c r="K181" s="121"/>
      <c r="L181" s="27"/>
      <c r="M181" s="121"/>
      <c r="N181" s="121"/>
      <c r="O181" s="27"/>
      <c r="P181" s="121"/>
      <c r="Q181" s="121"/>
      <c r="R181" s="27"/>
      <c r="S181" s="121"/>
      <c r="T181" s="121"/>
      <c r="U181" s="27"/>
      <c r="V181" s="121"/>
      <c r="W181" s="121"/>
      <c r="X181" s="27"/>
      <c r="Y181" s="121"/>
      <c r="Z181" s="121"/>
      <c r="AB181" s="121"/>
      <c r="AC181" s="121"/>
      <c r="AD181" s="27"/>
      <c r="AG181" s="121"/>
      <c r="AH181" s="121"/>
      <c r="AI181" s="121"/>
      <c r="AJ181" s="121"/>
      <c r="AK181" s="27"/>
      <c r="AL181" s="27"/>
      <c r="AU181" s="121"/>
      <c r="AV181" s="121"/>
      <c r="AW181" s="121"/>
      <c r="AX181" s="135"/>
      <c r="AY181" s="135"/>
      <c r="BA181" s="339"/>
      <c r="BB181" s="339"/>
      <c r="BG181" s="202"/>
      <c r="BH181" s="202"/>
      <c r="BI181" s="202"/>
    </row>
    <row r="182" spans="1:61" x14ac:dyDescent="0.2">
      <c r="A182" s="109"/>
      <c r="B182" s="110"/>
      <c r="C182" s="111"/>
      <c r="D182" s="109"/>
      <c r="E182" s="110"/>
      <c r="F182" s="111"/>
      <c r="G182" s="109"/>
      <c r="H182" s="111"/>
      <c r="I182" s="21"/>
      <c r="J182" s="109"/>
      <c r="K182" s="111"/>
      <c r="L182" s="21"/>
      <c r="M182" s="109"/>
      <c r="N182" s="111"/>
      <c r="O182" s="21"/>
      <c r="P182" s="109"/>
      <c r="Q182" s="111"/>
      <c r="R182" s="21"/>
      <c r="S182" s="109"/>
      <c r="T182" s="111"/>
      <c r="U182" s="21"/>
      <c r="V182" s="109"/>
      <c r="W182" s="111"/>
      <c r="X182" s="21"/>
      <c r="Y182" s="109"/>
      <c r="Z182" s="111"/>
      <c r="AB182" s="109"/>
      <c r="AC182" s="111"/>
      <c r="AD182" s="21"/>
      <c r="AE182" s="71"/>
      <c r="AF182" s="1"/>
      <c r="AG182" s="110"/>
      <c r="AH182" s="111"/>
      <c r="AI182" s="109"/>
      <c r="AJ182" s="111"/>
      <c r="AK182" s="19"/>
      <c r="AL182" s="21"/>
      <c r="AM182" s="48"/>
      <c r="AN182" s="48"/>
      <c r="AO182" s="1"/>
      <c r="AP182" s="1"/>
      <c r="AQ182" s="48"/>
      <c r="AR182" s="48"/>
      <c r="AS182" s="48"/>
      <c r="AT182" s="48"/>
      <c r="AU182" s="109"/>
      <c r="AV182" s="110"/>
      <c r="AW182" s="111"/>
      <c r="AX182" s="112"/>
      <c r="AY182" s="113"/>
      <c r="BA182" s="339"/>
      <c r="BB182" s="339"/>
      <c r="BG182" s="202"/>
      <c r="BH182" s="202"/>
      <c r="BI182" s="202"/>
    </row>
    <row r="183" spans="1:61" x14ac:dyDescent="0.2">
      <c r="A183" s="110"/>
      <c r="B183" s="110"/>
      <c r="C183" s="110"/>
      <c r="D183" s="120"/>
      <c r="E183" s="120"/>
      <c r="F183" s="120"/>
      <c r="G183" s="120"/>
      <c r="H183" s="120"/>
      <c r="I183" s="23"/>
      <c r="J183" s="120"/>
      <c r="K183" s="120"/>
      <c r="L183" s="23"/>
      <c r="M183" s="120"/>
      <c r="N183" s="120"/>
      <c r="O183" s="23"/>
      <c r="P183" s="120"/>
      <c r="Q183" s="120"/>
      <c r="R183" s="23"/>
      <c r="S183" s="120"/>
      <c r="T183" s="120"/>
      <c r="U183" s="23"/>
      <c r="V183" s="120"/>
      <c r="W183" s="120"/>
      <c r="X183" s="23"/>
      <c r="Y183" s="120"/>
      <c r="Z183" s="120"/>
      <c r="AB183" s="120"/>
      <c r="AC183" s="120"/>
      <c r="AD183" s="23"/>
      <c r="AG183" s="120"/>
      <c r="AH183" s="120"/>
      <c r="AI183" s="120"/>
      <c r="AJ183" s="120"/>
      <c r="AK183" s="23"/>
      <c r="AL183" s="23"/>
      <c r="AU183" s="120"/>
      <c r="AV183" s="120"/>
      <c r="AW183" s="120"/>
      <c r="AX183" s="134"/>
      <c r="AY183" s="134"/>
      <c r="BA183" s="339"/>
      <c r="BB183" s="339"/>
      <c r="BG183" s="202"/>
      <c r="BH183" s="202"/>
      <c r="BI183" s="202"/>
    </row>
    <row r="184" spans="1:61" x14ac:dyDescent="0.2">
      <c r="A184" s="141" t="s">
        <v>13</v>
      </c>
      <c r="B184" s="142"/>
      <c r="C184" s="143"/>
      <c r="D184" s="160"/>
      <c r="E184" s="121"/>
      <c r="F184" s="121"/>
      <c r="G184" s="121"/>
      <c r="H184" s="121"/>
      <c r="I184" s="27"/>
      <c r="J184" s="121"/>
      <c r="K184" s="121"/>
      <c r="L184" s="27"/>
      <c r="M184" s="121"/>
      <c r="N184" s="121"/>
      <c r="O184" s="27"/>
      <c r="P184" s="121"/>
      <c r="Q184" s="121"/>
      <c r="R184" s="27"/>
      <c r="S184" s="121"/>
      <c r="T184" s="121"/>
      <c r="U184" s="27"/>
      <c r="V184" s="121"/>
      <c r="W184" s="121"/>
      <c r="X184" s="27"/>
      <c r="Y184" s="121"/>
      <c r="Z184" s="121"/>
      <c r="AB184" s="121"/>
      <c r="AC184" s="121"/>
      <c r="AD184" s="27"/>
      <c r="AG184" s="121"/>
      <c r="AH184" s="121"/>
      <c r="AI184" s="121"/>
      <c r="AJ184" s="121"/>
      <c r="AK184" s="27"/>
      <c r="AL184" s="27"/>
      <c r="AU184" s="121"/>
      <c r="AV184" s="121"/>
      <c r="AW184" s="121"/>
      <c r="AX184" s="135"/>
      <c r="AY184" s="135"/>
      <c r="BA184" s="339"/>
      <c r="BB184" s="339"/>
      <c r="BG184" s="202"/>
      <c r="BH184" s="202"/>
      <c r="BI184" s="202"/>
    </row>
    <row r="185" spans="1:61" x14ac:dyDescent="0.2">
      <c r="A185" s="109" t="s">
        <v>445</v>
      </c>
      <c r="B185" s="110"/>
      <c r="C185" s="111"/>
      <c r="D185" s="109" t="s">
        <v>51</v>
      </c>
      <c r="E185" s="110"/>
      <c r="F185" s="111"/>
      <c r="G185" s="109" t="s">
        <v>160</v>
      </c>
      <c r="H185" s="111"/>
      <c r="I185" s="21">
        <v>70</v>
      </c>
      <c r="J185" s="115"/>
      <c r="K185" s="116"/>
      <c r="L185" s="43"/>
      <c r="M185" s="115"/>
      <c r="N185" s="116"/>
      <c r="O185" s="43"/>
      <c r="P185" s="115"/>
      <c r="Q185" s="116"/>
      <c r="R185" s="43"/>
      <c r="S185" s="115"/>
      <c r="T185" s="116"/>
      <c r="U185" s="43"/>
      <c r="V185" s="115"/>
      <c r="W185" s="116"/>
      <c r="X185" s="43"/>
      <c r="Y185" s="115"/>
      <c r="Z185" s="116"/>
      <c r="AA185" s="61"/>
      <c r="AB185" s="115"/>
      <c r="AC185" s="116"/>
      <c r="AD185" s="43"/>
      <c r="AE185" s="71" t="s">
        <v>123</v>
      </c>
      <c r="AF185" s="1">
        <v>20</v>
      </c>
      <c r="AG185" s="124" t="s">
        <v>123</v>
      </c>
      <c r="AH185" s="125"/>
      <c r="AI185" s="123">
        <v>20</v>
      </c>
      <c r="AJ185" s="125"/>
      <c r="AK185" s="45"/>
      <c r="AL185" s="43"/>
      <c r="AM185" s="84"/>
      <c r="AN185" s="84"/>
      <c r="AO185" s="61"/>
      <c r="AP185" s="61"/>
      <c r="AQ185" s="84"/>
      <c r="AR185" s="84"/>
      <c r="AS185" s="84"/>
      <c r="AT185" s="84"/>
      <c r="AU185" s="109"/>
      <c r="AV185" s="110"/>
      <c r="AW185" s="111"/>
      <c r="AX185" s="118">
        <f>SUM(I185:AW185)</f>
        <v>110</v>
      </c>
      <c r="AY185" s="119"/>
      <c r="BA185" s="339">
        <v>110</v>
      </c>
      <c r="BB185" s="339"/>
      <c r="BE185" t="s">
        <v>686</v>
      </c>
      <c r="BF185">
        <f>BA185+BA186+BA189+BA194</f>
        <v>430</v>
      </c>
      <c r="BG185" s="202"/>
      <c r="BH185" s="202"/>
      <c r="BI185" s="202"/>
    </row>
    <row r="186" spans="1:61" x14ac:dyDescent="0.2">
      <c r="A186" s="109" t="s">
        <v>52</v>
      </c>
      <c r="B186" s="110"/>
      <c r="C186" s="111"/>
      <c r="D186" s="109" t="s">
        <v>51</v>
      </c>
      <c r="E186" s="110"/>
      <c r="F186" s="111"/>
      <c r="G186" s="109" t="s">
        <v>107</v>
      </c>
      <c r="H186" s="111"/>
      <c r="I186" s="21">
        <v>20</v>
      </c>
      <c r="J186" s="109" t="s">
        <v>159</v>
      </c>
      <c r="K186" s="111"/>
      <c r="L186" s="21">
        <v>70</v>
      </c>
      <c r="M186" s="115"/>
      <c r="N186" s="116"/>
      <c r="O186" s="43"/>
      <c r="P186" s="115"/>
      <c r="Q186" s="116"/>
      <c r="R186" s="43"/>
      <c r="S186" s="115"/>
      <c r="T186" s="116"/>
      <c r="U186" s="43"/>
      <c r="V186" s="115"/>
      <c r="W186" s="116"/>
      <c r="X186" s="43"/>
      <c r="Y186" s="115"/>
      <c r="Z186" s="116"/>
      <c r="AA186" s="61"/>
      <c r="AB186" s="115"/>
      <c r="AC186" s="116"/>
      <c r="AD186" s="43"/>
      <c r="AE186" s="61"/>
      <c r="AF186" s="61"/>
      <c r="AG186" s="117"/>
      <c r="AH186" s="116"/>
      <c r="AI186" s="115"/>
      <c r="AJ186" s="116"/>
      <c r="AK186" s="45"/>
      <c r="AL186" s="43"/>
      <c r="AM186" s="84"/>
      <c r="AN186" s="84"/>
      <c r="AO186" s="61"/>
      <c r="AP186" s="61"/>
      <c r="AQ186" s="84"/>
      <c r="AR186" s="84"/>
      <c r="AS186" s="84"/>
      <c r="AT186" s="84"/>
      <c r="AU186" s="109"/>
      <c r="AV186" s="110"/>
      <c r="AW186" s="111"/>
      <c r="AX186" s="118">
        <f>SUM(I186:AW186)</f>
        <v>90</v>
      </c>
      <c r="AY186" s="119"/>
      <c r="BA186" s="339">
        <v>90</v>
      </c>
      <c r="BB186" s="339"/>
      <c r="BE186" t="s">
        <v>718</v>
      </c>
      <c r="BF186">
        <v>100</v>
      </c>
      <c r="BG186" s="202"/>
      <c r="BH186" s="202"/>
      <c r="BI186" s="202"/>
    </row>
    <row r="187" spans="1:61" x14ac:dyDescent="0.2">
      <c r="A187" s="109" t="s">
        <v>252</v>
      </c>
      <c r="B187" s="110"/>
      <c r="C187" s="111"/>
      <c r="D187" s="109" t="s">
        <v>250</v>
      </c>
      <c r="E187" s="110"/>
      <c r="F187" s="111"/>
      <c r="G187" s="115"/>
      <c r="H187" s="116"/>
      <c r="I187" s="43"/>
      <c r="J187" s="115"/>
      <c r="K187" s="116"/>
      <c r="L187" s="43"/>
      <c r="M187" s="109" t="s">
        <v>253</v>
      </c>
      <c r="N187" s="111"/>
      <c r="O187" s="21">
        <v>50</v>
      </c>
      <c r="P187" s="109" t="s">
        <v>253</v>
      </c>
      <c r="Q187" s="111"/>
      <c r="R187" s="21">
        <v>50</v>
      </c>
      <c r="S187" s="115"/>
      <c r="T187" s="116"/>
      <c r="U187" s="43"/>
      <c r="V187" s="115"/>
      <c r="W187" s="116"/>
      <c r="X187" s="43"/>
      <c r="Y187" s="115"/>
      <c r="Z187" s="116"/>
      <c r="AA187" s="61"/>
      <c r="AB187" s="115"/>
      <c r="AC187" s="116"/>
      <c r="AD187" s="43"/>
      <c r="AE187" s="61"/>
      <c r="AF187" s="61"/>
      <c r="AG187" s="117"/>
      <c r="AH187" s="116"/>
      <c r="AI187" s="115"/>
      <c r="AJ187" s="116"/>
      <c r="AK187" s="45"/>
      <c r="AL187" s="43"/>
      <c r="AM187" s="84"/>
      <c r="AN187" s="84"/>
      <c r="AO187" s="61"/>
      <c r="AP187" s="61"/>
      <c r="AQ187" s="84"/>
      <c r="AR187" s="84"/>
      <c r="AS187" s="84"/>
      <c r="AT187" s="84"/>
      <c r="AU187" s="109"/>
      <c r="AV187" s="110"/>
      <c r="AW187" s="111"/>
      <c r="AX187" s="118">
        <f>SUM(I187:AW187)</f>
        <v>100</v>
      </c>
      <c r="AY187" s="119"/>
      <c r="BA187" s="339">
        <v>100</v>
      </c>
      <c r="BB187" s="339"/>
      <c r="BE187" t="s">
        <v>693</v>
      </c>
      <c r="BF187">
        <f>BA188+BA190+BA192+BA196</f>
        <v>190</v>
      </c>
    </row>
    <row r="188" spans="1:61" x14ac:dyDescent="0.2">
      <c r="A188" s="109" t="s">
        <v>315</v>
      </c>
      <c r="B188" s="110"/>
      <c r="C188" s="111"/>
      <c r="D188" s="109" t="s">
        <v>349</v>
      </c>
      <c r="E188" s="110"/>
      <c r="F188" s="111"/>
      <c r="G188" s="115"/>
      <c r="H188" s="116"/>
      <c r="I188" s="43"/>
      <c r="J188" s="115"/>
      <c r="K188" s="116"/>
      <c r="L188" s="43"/>
      <c r="M188" s="115"/>
      <c r="N188" s="116"/>
      <c r="O188" s="43"/>
      <c r="P188" s="115"/>
      <c r="Q188" s="116"/>
      <c r="R188" s="43"/>
      <c r="S188" s="109" t="s">
        <v>370</v>
      </c>
      <c r="T188" s="111"/>
      <c r="U188" s="21">
        <v>70</v>
      </c>
      <c r="V188" s="115"/>
      <c r="W188" s="116"/>
      <c r="X188" s="43"/>
      <c r="Y188" s="115"/>
      <c r="Z188" s="116"/>
      <c r="AA188" s="61"/>
      <c r="AB188" s="115"/>
      <c r="AC188" s="116"/>
      <c r="AD188" s="43"/>
      <c r="AE188" s="61"/>
      <c r="AF188" s="61"/>
      <c r="AG188" s="117"/>
      <c r="AH188" s="116"/>
      <c r="AI188" s="115"/>
      <c r="AJ188" s="116"/>
      <c r="AK188" s="45"/>
      <c r="AL188" s="43"/>
      <c r="AM188" s="84"/>
      <c r="AN188" s="84"/>
      <c r="AO188" s="61"/>
      <c r="AP188" s="61"/>
      <c r="AQ188" s="84"/>
      <c r="AR188" s="84"/>
      <c r="AS188" s="84"/>
      <c r="AT188" s="84"/>
      <c r="AU188" s="109"/>
      <c r="AV188" s="110"/>
      <c r="AW188" s="111"/>
      <c r="AX188" s="118">
        <f>SUM(I188:AW188)</f>
        <v>70</v>
      </c>
      <c r="AY188" s="119"/>
      <c r="BA188" s="339">
        <v>70</v>
      </c>
      <c r="BB188" s="339"/>
      <c r="BE188" t="s">
        <v>719</v>
      </c>
      <c r="BF188">
        <f>BA191</f>
        <v>40</v>
      </c>
    </row>
    <row r="189" spans="1:61" x14ac:dyDescent="0.2">
      <c r="A189" s="109" t="s">
        <v>361</v>
      </c>
      <c r="B189" s="110"/>
      <c r="C189" s="111"/>
      <c r="D189" s="109" t="s">
        <v>48</v>
      </c>
      <c r="E189" s="110"/>
      <c r="F189" s="111"/>
      <c r="G189" s="115"/>
      <c r="H189" s="116"/>
      <c r="I189" s="43"/>
      <c r="J189" s="115"/>
      <c r="K189" s="116"/>
      <c r="L189" s="43"/>
      <c r="M189" s="115"/>
      <c r="N189" s="116"/>
      <c r="O189" s="43"/>
      <c r="P189" s="115"/>
      <c r="Q189" s="116"/>
      <c r="R189" s="43"/>
      <c r="S189" s="115"/>
      <c r="T189" s="116"/>
      <c r="U189" s="43"/>
      <c r="V189" s="109" t="s">
        <v>370</v>
      </c>
      <c r="W189" s="111"/>
      <c r="X189" s="21">
        <v>70</v>
      </c>
      <c r="Y189" s="109" t="s">
        <v>370</v>
      </c>
      <c r="Z189" s="111"/>
      <c r="AA189" s="1">
        <v>70</v>
      </c>
      <c r="AB189" s="109" t="s">
        <v>370</v>
      </c>
      <c r="AC189" s="111"/>
      <c r="AD189" s="21">
        <v>70</v>
      </c>
      <c r="AE189" s="61"/>
      <c r="AF189" s="61"/>
      <c r="AG189" s="117"/>
      <c r="AH189" s="116"/>
      <c r="AI189" s="115"/>
      <c r="AJ189" s="116"/>
      <c r="AK189" s="45"/>
      <c r="AL189" s="43"/>
      <c r="AM189" s="84"/>
      <c r="AN189" s="84"/>
      <c r="AO189" s="61"/>
      <c r="AP189" s="61"/>
      <c r="AQ189" s="84"/>
      <c r="AR189" s="84"/>
      <c r="AS189" s="84"/>
      <c r="AT189" s="84"/>
      <c r="AU189" s="109"/>
      <c r="AV189" s="110"/>
      <c r="AW189" s="111"/>
      <c r="AX189" s="118">
        <f>SUM(I189:AW189)</f>
        <v>210</v>
      </c>
      <c r="AY189" s="119"/>
      <c r="BA189" s="339">
        <v>210</v>
      </c>
      <c r="BB189" s="339"/>
      <c r="BE189" t="s">
        <v>687</v>
      </c>
      <c r="BF189">
        <v>350</v>
      </c>
    </row>
    <row r="190" spans="1:61" x14ac:dyDescent="0.2">
      <c r="A190" s="109" t="s">
        <v>369</v>
      </c>
      <c r="B190" s="110"/>
      <c r="C190" s="111"/>
      <c r="D190" s="109" t="s">
        <v>349</v>
      </c>
      <c r="E190" s="110"/>
      <c r="F190" s="111"/>
      <c r="G190" s="115"/>
      <c r="H190" s="116"/>
      <c r="I190" s="43"/>
      <c r="J190" s="115"/>
      <c r="K190" s="116"/>
      <c r="L190" s="43"/>
      <c r="M190" s="115"/>
      <c r="N190" s="116"/>
      <c r="O190" s="43"/>
      <c r="P190" s="115"/>
      <c r="Q190" s="116"/>
      <c r="R190" s="43"/>
      <c r="S190" s="115"/>
      <c r="T190" s="116"/>
      <c r="U190" s="43"/>
      <c r="V190" s="109" t="s">
        <v>123</v>
      </c>
      <c r="W190" s="111"/>
      <c r="X190" s="21">
        <v>20</v>
      </c>
      <c r="Y190" s="115"/>
      <c r="Z190" s="116"/>
      <c r="AA190" s="61"/>
      <c r="AB190" s="109" t="s">
        <v>123</v>
      </c>
      <c r="AC190" s="111"/>
      <c r="AD190" s="21">
        <v>20</v>
      </c>
      <c r="AE190" s="61"/>
      <c r="AF190" s="61"/>
      <c r="AG190" s="117"/>
      <c r="AH190" s="116"/>
      <c r="AI190" s="115"/>
      <c r="AJ190" s="116"/>
      <c r="AK190" s="45"/>
      <c r="AL190" s="43"/>
      <c r="AM190" s="84"/>
      <c r="AN190" s="84"/>
      <c r="AO190" s="61"/>
      <c r="AP190" s="61"/>
      <c r="AQ190" s="84"/>
      <c r="AR190" s="84"/>
      <c r="AS190" s="84"/>
      <c r="AT190" s="84"/>
      <c r="AU190" s="109"/>
      <c r="AV190" s="110"/>
      <c r="AW190" s="111"/>
      <c r="AX190" s="118">
        <f>SUM(I190:AW190)</f>
        <v>40</v>
      </c>
      <c r="AY190" s="119"/>
      <c r="BA190" s="339">
        <v>40</v>
      </c>
      <c r="BB190" s="339"/>
      <c r="BE190" t="s">
        <v>720</v>
      </c>
      <c r="BF190">
        <v>20</v>
      </c>
    </row>
    <row r="191" spans="1:61" x14ac:dyDescent="0.2">
      <c r="A191" s="109" t="s">
        <v>393</v>
      </c>
      <c r="B191" s="110"/>
      <c r="C191" s="111"/>
      <c r="D191" s="109" t="s">
        <v>349</v>
      </c>
      <c r="E191" s="110"/>
      <c r="F191" s="111"/>
      <c r="G191" s="115"/>
      <c r="H191" s="116"/>
      <c r="I191" s="43"/>
      <c r="J191" s="115"/>
      <c r="K191" s="116"/>
      <c r="L191" s="43"/>
      <c r="M191" s="115"/>
      <c r="N191" s="116"/>
      <c r="O191" s="43"/>
      <c r="P191" s="115"/>
      <c r="Q191" s="116"/>
      <c r="R191" s="43"/>
      <c r="S191" s="115"/>
      <c r="T191" s="116"/>
      <c r="U191" s="43"/>
      <c r="V191" s="115"/>
      <c r="W191" s="116"/>
      <c r="X191" s="43"/>
      <c r="Y191" s="109" t="s">
        <v>123</v>
      </c>
      <c r="Z191" s="111"/>
      <c r="AA191" s="1">
        <v>20</v>
      </c>
      <c r="AB191" s="109" t="s">
        <v>123</v>
      </c>
      <c r="AC191" s="111"/>
      <c r="AD191" s="21">
        <v>20</v>
      </c>
      <c r="AE191" s="61"/>
      <c r="AF191" s="61"/>
      <c r="AG191" s="117"/>
      <c r="AH191" s="116"/>
      <c r="AI191" s="115"/>
      <c r="AJ191" s="116"/>
      <c r="AK191" s="45"/>
      <c r="AL191" s="43"/>
      <c r="AM191" s="84"/>
      <c r="AN191" s="84"/>
      <c r="AO191" s="61"/>
      <c r="AP191" s="61"/>
      <c r="AQ191" s="84"/>
      <c r="AR191" s="84"/>
      <c r="AS191" s="84"/>
      <c r="AT191" s="84"/>
      <c r="AU191" s="109"/>
      <c r="AV191" s="110"/>
      <c r="AW191" s="111"/>
      <c r="AX191" s="118">
        <f>SUM(I191:AW191)</f>
        <v>40</v>
      </c>
      <c r="AY191" s="119"/>
      <c r="BA191" s="339">
        <v>40</v>
      </c>
      <c r="BB191" s="339"/>
    </row>
    <row r="192" spans="1:61" ht="17" thickBot="1" x14ac:dyDescent="0.25">
      <c r="A192" s="109" t="s">
        <v>394</v>
      </c>
      <c r="B192" s="110"/>
      <c r="C192" s="111"/>
      <c r="D192" s="109" t="s">
        <v>43</v>
      </c>
      <c r="E192" s="110"/>
      <c r="F192" s="111"/>
      <c r="G192" s="115"/>
      <c r="H192" s="116"/>
      <c r="I192" s="43"/>
      <c r="J192" s="115"/>
      <c r="K192" s="116"/>
      <c r="L192" s="43"/>
      <c r="M192" s="115"/>
      <c r="N192" s="116"/>
      <c r="O192" s="43"/>
      <c r="P192" s="115"/>
      <c r="Q192" s="116"/>
      <c r="R192" s="43"/>
      <c r="S192" s="115"/>
      <c r="T192" s="116"/>
      <c r="U192" s="43"/>
      <c r="V192" s="115"/>
      <c r="W192" s="116"/>
      <c r="X192" s="43"/>
      <c r="Y192" s="109" t="s">
        <v>123</v>
      </c>
      <c r="Z192" s="111"/>
      <c r="AA192" s="1">
        <v>20</v>
      </c>
      <c r="AB192" s="109" t="s">
        <v>123</v>
      </c>
      <c r="AC192" s="111"/>
      <c r="AD192" s="21">
        <v>20</v>
      </c>
      <c r="AE192" s="61"/>
      <c r="AF192" s="61"/>
      <c r="AG192" s="117"/>
      <c r="AH192" s="116"/>
      <c r="AI192" s="115"/>
      <c r="AJ192" s="116"/>
      <c r="AK192" s="45"/>
      <c r="AL192" s="43"/>
      <c r="AM192" s="84"/>
      <c r="AN192" s="84"/>
      <c r="AO192" s="61"/>
      <c r="AP192" s="61"/>
      <c r="AQ192" s="84"/>
      <c r="AR192" s="84"/>
      <c r="AS192" s="84"/>
      <c r="AT192" s="84"/>
      <c r="AU192" s="109"/>
      <c r="AV192" s="110"/>
      <c r="AW192" s="111"/>
      <c r="AX192" s="118">
        <f>SUM(I192:AW192)</f>
        <v>40</v>
      </c>
      <c r="AY192" s="119"/>
      <c r="BA192" s="339">
        <v>40</v>
      </c>
      <c r="BB192" s="339"/>
    </row>
    <row r="193" spans="1:60" ht="18" thickTop="1" thickBot="1" x14ac:dyDescent="0.25">
      <c r="A193" s="109" t="s">
        <v>356</v>
      </c>
      <c r="B193" s="110"/>
      <c r="C193" s="111"/>
      <c r="D193" s="109" t="s">
        <v>50</v>
      </c>
      <c r="E193" s="110"/>
      <c r="F193" s="111"/>
      <c r="G193" s="115"/>
      <c r="H193" s="116"/>
      <c r="I193" s="43"/>
      <c r="J193" s="115"/>
      <c r="K193" s="116"/>
      <c r="L193" s="43"/>
      <c r="M193" s="115"/>
      <c r="N193" s="116"/>
      <c r="O193" s="43"/>
      <c r="P193" s="115"/>
      <c r="Q193" s="116"/>
      <c r="R193" s="43"/>
      <c r="S193" s="115"/>
      <c r="T193" s="116"/>
      <c r="U193" s="43"/>
      <c r="V193" s="115"/>
      <c r="W193" s="116"/>
      <c r="X193" s="43"/>
      <c r="Y193" s="115"/>
      <c r="Z193" s="116"/>
      <c r="AA193" s="61"/>
      <c r="AB193" s="115"/>
      <c r="AC193" s="116"/>
      <c r="AD193" s="43"/>
      <c r="AE193" s="71" t="s">
        <v>370</v>
      </c>
      <c r="AF193" s="1">
        <v>70</v>
      </c>
      <c r="AG193" s="110" t="s">
        <v>370</v>
      </c>
      <c r="AH193" s="111"/>
      <c r="AI193" s="109">
        <v>70</v>
      </c>
      <c r="AJ193" s="111"/>
      <c r="AK193" s="19" t="s">
        <v>370</v>
      </c>
      <c r="AL193" s="21">
        <v>70</v>
      </c>
      <c r="AM193" s="48" t="s">
        <v>370</v>
      </c>
      <c r="AN193" s="48">
        <v>70</v>
      </c>
      <c r="AO193" s="1" t="s">
        <v>370</v>
      </c>
      <c r="AP193" s="1">
        <v>70</v>
      </c>
      <c r="AQ193" s="48" t="s">
        <v>370</v>
      </c>
      <c r="AR193" s="48">
        <v>70</v>
      </c>
      <c r="AS193" s="48" t="s">
        <v>370</v>
      </c>
      <c r="AT193" s="48">
        <v>70</v>
      </c>
      <c r="AU193" s="109"/>
      <c r="AV193" s="110"/>
      <c r="AW193" s="111"/>
      <c r="AX193" s="118">
        <f>SUM(I193:AW193)</f>
        <v>490</v>
      </c>
      <c r="AY193" s="119"/>
      <c r="BA193" s="349">
        <f>5*70</f>
        <v>350</v>
      </c>
      <c r="BB193" s="350"/>
      <c r="BC193" s="202" t="s">
        <v>75</v>
      </c>
    </row>
    <row r="194" spans="1:60" ht="17" thickTop="1" x14ac:dyDescent="0.2">
      <c r="A194" s="109" t="s">
        <v>446</v>
      </c>
      <c r="B194" s="110"/>
      <c r="C194" s="111"/>
      <c r="D194" s="109" t="s">
        <v>51</v>
      </c>
      <c r="E194" s="110"/>
      <c r="F194" s="111"/>
      <c r="G194" s="115"/>
      <c r="H194" s="116"/>
      <c r="I194" s="43"/>
      <c r="J194" s="115"/>
      <c r="K194" s="116"/>
      <c r="L194" s="43"/>
      <c r="M194" s="115"/>
      <c r="N194" s="116"/>
      <c r="O194" s="43"/>
      <c r="P194" s="115"/>
      <c r="Q194" s="116"/>
      <c r="R194" s="43"/>
      <c r="S194" s="115"/>
      <c r="T194" s="116"/>
      <c r="U194" s="43"/>
      <c r="V194" s="115"/>
      <c r="W194" s="116"/>
      <c r="X194" s="43"/>
      <c r="Y194" s="115"/>
      <c r="Z194" s="116"/>
      <c r="AA194" s="61"/>
      <c r="AB194" s="115"/>
      <c r="AC194" s="116"/>
      <c r="AD194" s="43"/>
      <c r="AE194" s="71" t="s">
        <v>123</v>
      </c>
      <c r="AF194" s="1">
        <v>20</v>
      </c>
      <c r="AG194" s="117"/>
      <c r="AH194" s="116"/>
      <c r="AI194" s="115"/>
      <c r="AJ194" s="116"/>
      <c r="AK194" s="45"/>
      <c r="AL194" s="43"/>
      <c r="AM194" s="84"/>
      <c r="AN194" s="84"/>
      <c r="AO194" s="61"/>
      <c r="AP194" s="61"/>
      <c r="AQ194" s="84"/>
      <c r="AR194" s="84"/>
      <c r="AS194" s="84"/>
      <c r="AT194" s="84"/>
      <c r="AU194" s="109"/>
      <c r="AV194" s="110"/>
      <c r="AW194" s="111"/>
      <c r="AX194" s="118">
        <f>SUM(I194:AW194)</f>
        <v>20</v>
      </c>
      <c r="AY194" s="119"/>
      <c r="BA194" s="339">
        <v>20</v>
      </c>
      <c r="BB194" s="339"/>
      <c r="BH194" s="202"/>
    </row>
    <row r="195" spans="1:60" x14ac:dyDescent="0.2">
      <c r="A195" s="109" t="s">
        <v>665</v>
      </c>
      <c r="B195" s="110"/>
      <c r="C195" s="111"/>
      <c r="D195" s="203" t="s">
        <v>349</v>
      </c>
      <c r="E195" s="330"/>
      <c r="F195" s="204"/>
      <c r="G195" s="115"/>
      <c r="H195" s="116"/>
      <c r="I195" s="43"/>
      <c r="J195" s="115"/>
      <c r="K195" s="116"/>
      <c r="L195" s="43"/>
      <c r="M195" s="115"/>
      <c r="N195" s="116"/>
      <c r="O195" s="43"/>
      <c r="P195" s="115"/>
      <c r="Q195" s="116"/>
      <c r="R195" s="43"/>
      <c r="S195" s="115"/>
      <c r="T195" s="116"/>
      <c r="U195" s="43"/>
      <c r="V195" s="115"/>
      <c r="W195" s="116"/>
      <c r="X195" s="43"/>
      <c r="Y195" s="115"/>
      <c r="Z195" s="116"/>
      <c r="AA195" s="61"/>
      <c r="AB195" s="115"/>
      <c r="AC195" s="116"/>
      <c r="AD195" s="43"/>
      <c r="AE195" s="61"/>
      <c r="AF195" s="61"/>
      <c r="AG195" s="117"/>
      <c r="AH195" s="116"/>
      <c r="AI195" s="115"/>
      <c r="AJ195" s="116"/>
      <c r="AK195" s="45"/>
      <c r="AL195" s="43"/>
      <c r="AM195" s="84"/>
      <c r="AN195" s="84"/>
      <c r="AO195" s="61"/>
      <c r="AP195" s="61"/>
      <c r="AQ195" s="84"/>
      <c r="AR195" s="84"/>
      <c r="AS195" s="48" t="s">
        <v>123</v>
      </c>
      <c r="AT195" s="48">
        <v>20</v>
      </c>
      <c r="AU195" s="109"/>
      <c r="AV195" s="110"/>
      <c r="AW195" s="111"/>
      <c r="AX195" s="118">
        <v>20</v>
      </c>
      <c r="AY195" s="119"/>
      <c r="BA195" s="339">
        <v>20</v>
      </c>
      <c r="BB195" s="339"/>
      <c r="BH195" s="202"/>
    </row>
    <row r="196" spans="1:60" x14ac:dyDescent="0.2">
      <c r="A196" s="109" t="s">
        <v>671</v>
      </c>
      <c r="B196" s="110"/>
      <c r="C196" s="111"/>
      <c r="D196" s="109" t="s">
        <v>349</v>
      </c>
      <c r="E196" s="110"/>
      <c r="F196" s="111"/>
      <c r="G196" s="115"/>
      <c r="H196" s="116"/>
      <c r="I196" s="43"/>
      <c r="J196" s="115"/>
      <c r="K196" s="116"/>
      <c r="L196" s="43"/>
      <c r="M196" s="115"/>
      <c r="N196" s="116"/>
      <c r="O196" s="43"/>
      <c r="P196" s="115"/>
      <c r="Q196" s="116"/>
      <c r="R196" s="43"/>
      <c r="S196" s="115"/>
      <c r="T196" s="116"/>
      <c r="U196" s="43"/>
      <c r="V196" s="115"/>
      <c r="W196" s="116"/>
      <c r="X196" s="43"/>
      <c r="Y196" s="115"/>
      <c r="Z196" s="116"/>
      <c r="AA196" s="61"/>
      <c r="AB196" s="115"/>
      <c r="AC196" s="116"/>
      <c r="AD196" s="43"/>
      <c r="AE196" s="61"/>
      <c r="AF196" s="61"/>
      <c r="AG196" s="117"/>
      <c r="AH196" s="116"/>
      <c r="AI196" s="115"/>
      <c r="AJ196" s="116"/>
      <c r="AK196" s="45"/>
      <c r="AL196" s="43"/>
      <c r="AM196" s="84"/>
      <c r="AN196" s="84"/>
      <c r="AO196" s="61"/>
      <c r="AP196" s="61"/>
      <c r="AQ196" s="48" t="s">
        <v>123</v>
      </c>
      <c r="AR196" s="48">
        <v>20</v>
      </c>
      <c r="AS196" s="48" t="s">
        <v>123</v>
      </c>
      <c r="AT196" s="48">
        <v>20</v>
      </c>
      <c r="AU196" s="109"/>
      <c r="AV196" s="110"/>
      <c r="AW196" s="111"/>
      <c r="AX196" s="118">
        <v>40</v>
      </c>
      <c r="AY196" s="119"/>
      <c r="BA196" s="339">
        <v>40</v>
      </c>
      <c r="BB196" s="339"/>
      <c r="BH196" s="202"/>
    </row>
    <row r="197" spans="1:60" ht="17" thickBot="1" x14ac:dyDescent="0.25">
      <c r="A197" s="141" t="s">
        <v>14</v>
      </c>
      <c r="B197" s="142"/>
      <c r="C197" s="143"/>
      <c r="D197" s="160"/>
      <c r="E197" s="121"/>
      <c r="F197" s="121"/>
      <c r="G197" s="121"/>
      <c r="H197" s="121"/>
      <c r="I197" s="27"/>
      <c r="J197" s="121"/>
      <c r="K197" s="121"/>
      <c r="L197" s="27"/>
      <c r="M197" s="121"/>
      <c r="N197" s="121"/>
      <c r="O197" s="27"/>
      <c r="P197" s="121"/>
      <c r="Q197" s="121"/>
      <c r="R197" s="27"/>
      <c r="S197" s="121"/>
      <c r="T197" s="121"/>
      <c r="U197" s="27"/>
      <c r="V197" s="121"/>
      <c r="W197" s="121"/>
      <c r="X197" s="27"/>
      <c r="Y197" s="121"/>
      <c r="Z197" s="121"/>
      <c r="AB197" s="121"/>
      <c r="AC197" s="121"/>
      <c r="AD197" s="27"/>
      <c r="AG197" s="121"/>
      <c r="AH197" s="121"/>
      <c r="AI197" s="121"/>
      <c r="AJ197" s="121"/>
      <c r="AK197" s="27"/>
      <c r="AL197" s="27"/>
      <c r="AU197" s="121"/>
      <c r="AV197" s="121"/>
      <c r="AW197" s="121"/>
      <c r="AX197" s="135"/>
      <c r="AY197" s="135"/>
      <c r="BA197" s="339"/>
      <c r="BB197" s="339"/>
      <c r="BH197" s="202"/>
    </row>
    <row r="198" spans="1:60" ht="17" thickTop="1" x14ac:dyDescent="0.2">
      <c r="A198" s="109" t="s">
        <v>109</v>
      </c>
      <c r="B198" s="110"/>
      <c r="C198" s="111"/>
      <c r="D198" s="109" t="s">
        <v>103</v>
      </c>
      <c r="E198" s="110"/>
      <c r="F198" s="111"/>
      <c r="G198" s="109" t="s">
        <v>108</v>
      </c>
      <c r="H198" s="111"/>
      <c r="I198" s="21">
        <v>20</v>
      </c>
      <c r="J198" s="115"/>
      <c r="K198" s="116"/>
      <c r="L198" s="43"/>
      <c r="M198" s="115"/>
      <c r="N198" s="116"/>
      <c r="O198" s="43"/>
      <c r="P198" s="115"/>
      <c r="Q198" s="116"/>
      <c r="R198" s="43"/>
      <c r="S198" s="115"/>
      <c r="T198" s="116"/>
      <c r="U198" s="43"/>
      <c r="V198" s="115"/>
      <c r="W198" s="116"/>
      <c r="X198" s="43"/>
      <c r="Y198" s="115"/>
      <c r="Z198" s="116"/>
      <c r="AA198" s="61"/>
      <c r="AB198" s="115"/>
      <c r="AC198" s="116"/>
      <c r="AD198" s="43"/>
      <c r="AE198" s="61"/>
      <c r="AF198" s="61"/>
      <c r="AG198" s="117"/>
      <c r="AH198" s="116"/>
      <c r="AI198" s="115"/>
      <c r="AJ198" s="116"/>
      <c r="AK198" s="45"/>
      <c r="AL198" s="43"/>
      <c r="AM198" s="84"/>
      <c r="AN198" s="84"/>
      <c r="AO198" s="61"/>
      <c r="AP198" s="61"/>
      <c r="AQ198" s="84"/>
      <c r="AR198" s="84"/>
      <c r="AS198" s="84"/>
      <c r="AT198" s="84"/>
      <c r="AU198" s="109"/>
      <c r="AV198" s="110"/>
      <c r="AW198" s="111"/>
      <c r="AX198" s="345">
        <f>SUM(I198:AW198)</f>
        <v>20</v>
      </c>
      <c r="AY198" s="346"/>
      <c r="BA198" s="351">
        <v>20</v>
      </c>
      <c r="BB198" s="352"/>
      <c r="BC198" t="s">
        <v>74</v>
      </c>
      <c r="BE198" t="s">
        <v>721</v>
      </c>
      <c r="BF198">
        <v>20</v>
      </c>
      <c r="BH198" s="202"/>
    </row>
    <row r="199" spans="1:60" ht="17" thickBot="1" x14ac:dyDescent="0.25">
      <c r="A199" s="109" t="s">
        <v>362</v>
      </c>
      <c r="B199" s="110"/>
      <c r="C199" s="111"/>
      <c r="D199" s="109" t="s">
        <v>43</v>
      </c>
      <c r="E199" s="110"/>
      <c r="F199" s="111"/>
      <c r="G199" s="115"/>
      <c r="H199" s="116"/>
      <c r="I199" s="43"/>
      <c r="J199" s="109" t="s">
        <v>161</v>
      </c>
      <c r="K199" s="111"/>
      <c r="L199" s="21">
        <v>20</v>
      </c>
      <c r="M199" s="115"/>
      <c r="N199" s="116"/>
      <c r="O199" s="43"/>
      <c r="P199" s="115"/>
      <c r="Q199" s="116"/>
      <c r="R199" s="43"/>
      <c r="S199" s="115"/>
      <c r="T199" s="116"/>
      <c r="U199" s="43"/>
      <c r="V199" s="115"/>
      <c r="W199" s="116"/>
      <c r="X199" s="43"/>
      <c r="Y199" s="115"/>
      <c r="Z199" s="116"/>
      <c r="AA199" s="61"/>
      <c r="AB199" s="115"/>
      <c r="AC199" s="116"/>
      <c r="AD199" s="43"/>
      <c r="AE199" s="61"/>
      <c r="AF199" s="61"/>
      <c r="AG199" s="117"/>
      <c r="AH199" s="116"/>
      <c r="AI199" s="115"/>
      <c r="AJ199" s="116"/>
      <c r="AK199" s="45"/>
      <c r="AL199" s="43"/>
      <c r="AM199" s="84"/>
      <c r="AN199" s="84"/>
      <c r="AO199" s="61"/>
      <c r="AP199" s="61"/>
      <c r="AQ199" s="84"/>
      <c r="AR199" s="84"/>
      <c r="AS199" s="84"/>
      <c r="AT199" s="84"/>
      <c r="AU199" s="109"/>
      <c r="AV199" s="110"/>
      <c r="AW199" s="111"/>
      <c r="AX199" s="345">
        <f>SUM(I199:AW199)</f>
        <v>20</v>
      </c>
      <c r="AY199" s="346"/>
      <c r="BA199" s="353">
        <v>20</v>
      </c>
      <c r="BB199" s="354"/>
      <c r="BC199" t="s">
        <v>74</v>
      </c>
      <c r="BE199" t="s">
        <v>719</v>
      </c>
      <c r="BF199">
        <v>20</v>
      </c>
      <c r="BH199" s="202"/>
    </row>
    <row r="200" spans="1:60" ht="17" thickTop="1" x14ac:dyDescent="0.2">
      <c r="A200" s="109"/>
      <c r="B200" s="110"/>
      <c r="C200" s="111"/>
      <c r="D200" s="109"/>
      <c r="E200" s="110"/>
      <c r="F200" s="111"/>
      <c r="G200" s="109"/>
      <c r="H200" s="111"/>
      <c r="I200" s="21"/>
      <c r="J200" s="109"/>
      <c r="K200" s="111"/>
      <c r="L200" s="21"/>
      <c r="M200" s="109"/>
      <c r="N200" s="111"/>
      <c r="O200" s="21"/>
      <c r="P200" s="109"/>
      <c r="Q200" s="111"/>
      <c r="R200" s="21"/>
      <c r="S200" s="109"/>
      <c r="T200" s="111"/>
      <c r="U200" s="21"/>
      <c r="V200" s="109"/>
      <c r="W200" s="111"/>
      <c r="X200" s="21"/>
      <c r="Y200" s="109"/>
      <c r="Z200" s="111"/>
      <c r="AB200" s="109"/>
      <c r="AC200" s="111"/>
      <c r="AD200" s="21"/>
      <c r="AE200" s="71"/>
      <c r="AF200" s="1"/>
      <c r="AG200" s="110"/>
      <c r="AH200" s="111"/>
      <c r="AI200" s="109"/>
      <c r="AJ200" s="111"/>
      <c r="AK200" s="19"/>
      <c r="AL200" s="21"/>
      <c r="AM200" s="48"/>
      <c r="AN200" s="48"/>
      <c r="AO200" s="1"/>
      <c r="AP200" s="1"/>
      <c r="AQ200" s="48"/>
      <c r="AR200" s="48"/>
      <c r="AS200" s="48"/>
      <c r="AT200" s="48"/>
      <c r="AU200" s="109"/>
      <c r="AV200" s="110"/>
      <c r="AW200" s="111"/>
      <c r="AX200" s="112"/>
      <c r="AY200" s="113"/>
      <c r="BA200" s="339"/>
      <c r="BB200" s="339"/>
      <c r="BH200" s="202"/>
    </row>
    <row r="201" spans="1:60" x14ac:dyDescent="0.2">
      <c r="A201" s="141" t="s">
        <v>15</v>
      </c>
      <c r="B201" s="142"/>
      <c r="C201" s="143"/>
      <c r="D201" s="160"/>
      <c r="E201" s="121"/>
      <c r="F201" s="121"/>
      <c r="G201" s="121"/>
      <c r="H201" s="121"/>
      <c r="I201" s="27"/>
      <c r="J201" s="121"/>
      <c r="K201" s="121"/>
      <c r="L201" s="27"/>
      <c r="M201" s="121"/>
      <c r="N201" s="121"/>
      <c r="O201" s="27"/>
      <c r="P201" s="121"/>
      <c r="Q201" s="121"/>
      <c r="R201" s="27"/>
      <c r="S201" s="121"/>
      <c r="T201" s="121"/>
      <c r="U201" s="27"/>
      <c r="V201" s="121"/>
      <c r="W201" s="121"/>
      <c r="X201" s="27"/>
      <c r="Y201" s="121"/>
      <c r="Z201" s="121"/>
      <c r="AB201" s="121"/>
      <c r="AC201" s="121"/>
      <c r="AD201" s="27"/>
      <c r="AG201" s="121"/>
      <c r="AH201" s="121"/>
      <c r="AI201" s="121"/>
      <c r="AJ201" s="121"/>
      <c r="AK201" s="27"/>
      <c r="AL201" s="27"/>
      <c r="AU201" s="121"/>
      <c r="AV201" s="121"/>
      <c r="AW201" s="121"/>
      <c r="AX201" s="135"/>
      <c r="AY201" s="135"/>
      <c r="BA201" s="339"/>
      <c r="BB201" s="339"/>
      <c r="BH201" s="202"/>
    </row>
    <row r="202" spans="1:60" x14ac:dyDescent="0.2">
      <c r="A202" s="109" t="s">
        <v>254</v>
      </c>
      <c r="B202" s="110"/>
      <c r="C202" s="111"/>
      <c r="D202" s="109" t="s">
        <v>245</v>
      </c>
      <c r="E202" s="110"/>
      <c r="F202" s="111"/>
      <c r="G202" s="115"/>
      <c r="H202" s="116"/>
      <c r="I202" s="43"/>
      <c r="J202" s="115"/>
      <c r="K202" s="116"/>
      <c r="L202" s="43"/>
      <c r="M202" s="109" t="s">
        <v>255</v>
      </c>
      <c r="N202" s="111"/>
      <c r="O202" s="21">
        <v>20</v>
      </c>
      <c r="P202" s="109" t="s">
        <v>255</v>
      </c>
      <c r="Q202" s="111"/>
      <c r="R202" s="21">
        <v>20</v>
      </c>
      <c r="S202" s="109" t="s">
        <v>316</v>
      </c>
      <c r="T202" s="111"/>
      <c r="U202" s="21">
        <v>20</v>
      </c>
      <c r="V202" s="115"/>
      <c r="W202" s="116"/>
      <c r="X202" s="43"/>
      <c r="Y202" s="115"/>
      <c r="Z202" s="116"/>
      <c r="AA202" s="61"/>
      <c r="AB202" s="115"/>
      <c r="AC202" s="116"/>
      <c r="AD202" s="43"/>
      <c r="AE202" s="61"/>
      <c r="AF202" s="61"/>
      <c r="AG202" s="117"/>
      <c r="AH202" s="116"/>
      <c r="AI202" s="115"/>
      <c r="AJ202" s="116"/>
      <c r="AK202" s="45"/>
      <c r="AL202" s="43"/>
      <c r="AM202" s="84"/>
      <c r="AN202" s="84"/>
      <c r="AO202" s="61"/>
      <c r="AP202" s="61"/>
      <c r="AQ202" s="84"/>
      <c r="AR202" s="84"/>
      <c r="AS202" s="84"/>
      <c r="AT202" s="84"/>
      <c r="AU202" s="109"/>
      <c r="AV202" s="110"/>
      <c r="AW202" s="111"/>
      <c r="AX202" s="345">
        <f>SUM(G202:AW202)</f>
        <v>60</v>
      </c>
      <c r="AY202" s="346"/>
      <c r="BA202" s="339">
        <v>60</v>
      </c>
      <c r="BB202" s="339"/>
    </row>
    <row r="203" spans="1:60" x14ac:dyDescent="0.2">
      <c r="A203" s="109" t="s">
        <v>362</v>
      </c>
      <c r="B203" s="110"/>
      <c r="C203" s="111"/>
      <c r="D203" s="109" t="s">
        <v>43</v>
      </c>
      <c r="E203" s="110"/>
      <c r="F203" s="111"/>
      <c r="G203" s="115"/>
      <c r="H203" s="116"/>
      <c r="I203" s="43"/>
      <c r="J203" s="115"/>
      <c r="K203" s="116"/>
      <c r="L203" s="43"/>
      <c r="M203" s="115"/>
      <c r="N203" s="116"/>
      <c r="O203" s="43"/>
      <c r="P203" s="115"/>
      <c r="Q203" s="116"/>
      <c r="R203" s="43"/>
      <c r="S203" s="115"/>
      <c r="T203" s="116"/>
      <c r="U203" s="43"/>
      <c r="V203" s="109" t="s">
        <v>316</v>
      </c>
      <c r="W203" s="111"/>
      <c r="X203" s="21">
        <v>20</v>
      </c>
      <c r="Y203" s="109" t="s">
        <v>316</v>
      </c>
      <c r="Z203" s="111"/>
      <c r="AA203" s="1">
        <v>20</v>
      </c>
      <c r="AB203" s="115"/>
      <c r="AC203" s="116"/>
      <c r="AD203" s="43"/>
      <c r="AE203" s="61"/>
      <c r="AF203" s="61"/>
      <c r="AG203" s="117"/>
      <c r="AH203" s="116"/>
      <c r="AI203" s="115"/>
      <c r="AJ203" s="116"/>
      <c r="AK203" s="45"/>
      <c r="AL203" s="43"/>
      <c r="AM203" s="84"/>
      <c r="AN203" s="84"/>
      <c r="AO203" s="61"/>
      <c r="AP203" s="61"/>
      <c r="AQ203" s="84"/>
      <c r="AR203" s="84"/>
      <c r="AS203" s="84"/>
      <c r="AT203" s="84"/>
      <c r="AU203" s="109"/>
      <c r="AV203" s="110"/>
      <c r="AW203" s="111"/>
      <c r="AX203" s="345">
        <f>SUM(G203:AW203)</f>
        <v>40</v>
      </c>
      <c r="AY203" s="346"/>
      <c r="BA203" s="339">
        <v>40</v>
      </c>
      <c r="BB203" s="339"/>
      <c r="BE203" t="s">
        <v>714</v>
      </c>
      <c r="BF203">
        <f>BA202+BA205</f>
        <v>80</v>
      </c>
    </row>
    <row r="204" spans="1:60" x14ac:dyDescent="0.2">
      <c r="A204" s="109" t="s">
        <v>371</v>
      </c>
      <c r="B204" s="110"/>
      <c r="C204" s="111"/>
      <c r="D204" s="109" t="s">
        <v>43</v>
      </c>
      <c r="E204" s="110"/>
      <c r="F204" s="111"/>
      <c r="G204" s="115"/>
      <c r="H204" s="116"/>
      <c r="I204" s="43"/>
      <c r="J204" s="115"/>
      <c r="K204" s="116"/>
      <c r="L204" s="43"/>
      <c r="M204" s="115"/>
      <c r="N204" s="116"/>
      <c r="O204" s="43"/>
      <c r="P204" s="115"/>
      <c r="Q204" s="116"/>
      <c r="R204" s="43"/>
      <c r="S204" s="115"/>
      <c r="T204" s="116"/>
      <c r="U204" s="43"/>
      <c r="V204" s="109" t="s">
        <v>372</v>
      </c>
      <c r="W204" s="111"/>
      <c r="X204" s="21">
        <v>0</v>
      </c>
      <c r="Y204" s="109" t="s">
        <v>372</v>
      </c>
      <c r="Z204" s="111"/>
      <c r="AA204" s="1">
        <v>0</v>
      </c>
      <c r="AB204" s="109" t="s">
        <v>372</v>
      </c>
      <c r="AC204" s="111"/>
      <c r="AD204" s="21">
        <v>20</v>
      </c>
      <c r="AE204" s="61"/>
      <c r="AF204" s="61"/>
      <c r="AG204" s="117"/>
      <c r="AH204" s="116"/>
      <c r="AI204" s="115"/>
      <c r="AJ204" s="116"/>
      <c r="AK204" s="45"/>
      <c r="AL204" s="43"/>
      <c r="AM204" s="84"/>
      <c r="AN204" s="84"/>
      <c r="AO204" s="61"/>
      <c r="AP204" s="61"/>
      <c r="AQ204" s="84"/>
      <c r="AR204" s="84"/>
      <c r="AS204" s="84"/>
      <c r="AT204" s="84"/>
      <c r="AU204" s="109"/>
      <c r="AV204" s="110"/>
      <c r="AW204" s="111"/>
      <c r="AX204" s="345">
        <f>SUM(G204:AW204)</f>
        <v>20</v>
      </c>
      <c r="AY204" s="346"/>
      <c r="BA204" s="339">
        <v>20</v>
      </c>
      <c r="BB204" s="339"/>
      <c r="BE204" t="s">
        <v>719</v>
      </c>
      <c r="BF204">
        <f>BA203+BA204+BA206</f>
        <v>80</v>
      </c>
    </row>
    <row r="205" spans="1:60" x14ac:dyDescent="0.2">
      <c r="A205" s="109" t="s">
        <v>385</v>
      </c>
      <c r="B205" s="110"/>
      <c r="C205" s="111"/>
      <c r="D205" s="109" t="s">
        <v>245</v>
      </c>
      <c r="E205" s="110"/>
      <c r="F205" s="111"/>
      <c r="G205" s="115"/>
      <c r="H205" s="116"/>
      <c r="I205" s="43"/>
      <c r="J205" s="115"/>
      <c r="K205" s="116"/>
      <c r="L205" s="43"/>
      <c r="M205" s="115"/>
      <c r="N205" s="116"/>
      <c r="O205" s="43"/>
      <c r="P205" s="115"/>
      <c r="Q205" s="116"/>
      <c r="R205" s="43"/>
      <c r="S205" s="115"/>
      <c r="T205" s="116"/>
      <c r="U205" s="43"/>
      <c r="V205" s="115"/>
      <c r="W205" s="116"/>
      <c r="X205" s="43"/>
      <c r="Y205" s="109" t="s">
        <v>372</v>
      </c>
      <c r="Z205" s="111"/>
      <c r="AA205" s="1">
        <v>0</v>
      </c>
      <c r="AB205" s="109" t="s">
        <v>316</v>
      </c>
      <c r="AC205" s="111"/>
      <c r="AD205" s="21">
        <v>20</v>
      </c>
      <c r="AE205" s="61"/>
      <c r="AF205" s="61"/>
      <c r="AG205" s="117"/>
      <c r="AH205" s="116"/>
      <c r="AI205" s="115"/>
      <c r="AJ205" s="116"/>
      <c r="AK205" s="45"/>
      <c r="AL205" s="43"/>
      <c r="AM205" s="84"/>
      <c r="AN205" s="84"/>
      <c r="AO205" s="61"/>
      <c r="AP205" s="61"/>
      <c r="AQ205" s="84"/>
      <c r="AR205" s="84"/>
      <c r="AS205" s="84"/>
      <c r="AT205" s="84"/>
      <c r="AU205" s="109"/>
      <c r="AV205" s="110"/>
      <c r="AW205" s="111"/>
      <c r="AX205" s="345">
        <f>SUM(G205:AW205)</f>
        <v>20</v>
      </c>
      <c r="AY205" s="346"/>
      <c r="BA205" s="339">
        <v>20</v>
      </c>
      <c r="BB205" s="339"/>
      <c r="BE205" t="s">
        <v>722</v>
      </c>
      <c r="BF205">
        <f>BA207</f>
        <v>20</v>
      </c>
    </row>
    <row r="206" spans="1:60" x14ac:dyDescent="0.2">
      <c r="A206" s="109" t="s">
        <v>397</v>
      </c>
      <c r="B206" s="110"/>
      <c r="C206" s="111"/>
      <c r="D206" s="109" t="s">
        <v>43</v>
      </c>
      <c r="E206" s="110"/>
      <c r="F206" s="111"/>
      <c r="G206" s="115"/>
      <c r="H206" s="116"/>
      <c r="I206" s="43"/>
      <c r="J206" s="115"/>
      <c r="K206" s="116"/>
      <c r="L206" s="43"/>
      <c r="M206" s="115"/>
      <c r="N206" s="116"/>
      <c r="O206" s="43"/>
      <c r="P206" s="115"/>
      <c r="Q206" s="116"/>
      <c r="R206" s="43"/>
      <c r="S206" s="115"/>
      <c r="T206" s="116"/>
      <c r="U206" s="43"/>
      <c r="V206" s="115"/>
      <c r="W206" s="116"/>
      <c r="X206" s="43"/>
      <c r="Y206" s="115"/>
      <c r="Z206" s="116"/>
      <c r="AA206" s="61"/>
      <c r="AB206" s="109" t="s">
        <v>372</v>
      </c>
      <c r="AC206" s="111"/>
      <c r="AD206" s="21">
        <v>20</v>
      </c>
      <c r="AE206" s="61"/>
      <c r="AF206" s="61"/>
      <c r="AG206" s="117"/>
      <c r="AH206" s="116"/>
      <c r="AI206" s="115"/>
      <c r="AJ206" s="116"/>
      <c r="AK206" s="45"/>
      <c r="AL206" s="43"/>
      <c r="AM206" s="84"/>
      <c r="AN206" s="84"/>
      <c r="AO206" s="61"/>
      <c r="AP206" s="61"/>
      <c r="AQ206" s="84"/>
      <c r="AR206" s="84"/>
      <c r="AS206" s="84"/>
      <c r="AT206" s="84"/>
      <c r="AU206" s="109"/>
      <c r="AV206" s="110"/>
      <c r="AW206" s="111"/>
      <c r="AX206" s="345">
        <f>SUM(G206:AW206)</f>
        <v>20</v>
      </c>
      <c r="AY206" s="346"/>
      <c r="BA206" s="339">
        <v>20</v>
      </c>
      <c r="BB206" s="339"/>
      <c r="BE206" t="s">
        <v>723</v>
      </c>
      <c r="BF206">
        <v>100</v>
      </c>
    </row>
    <row r="207" spans="1:60" ht="17" thickBot="1" x14ac:dyDescent="0.25">
      <c r="A207" s="109" t="s">
        <v>451</v>
      </c>
      <c r="B207" s="110"/>
      <c r="C207" s="111"/>
      <c r="D207" s="109" t="s">
        <v>452</v>
      </c>
      <c r="E207" s="110"/>
      <c r="F207" s="111"/>
      <c r="G207" s="115"/>
      <c r="H207" s="116"/>
      <c r="I207" s="43"/>
      <c r="J207" s="115"/>
      <c r="K207" s="116"/>
      <c r="L207" s="43"/>
      <c r="M207" s="115"/>
      <c r="N207" s="116"/>
      <c r="O207" s="43"/>
      <c r="P207" s="115"/>
      <c r="Q207" s="116"/>
      <c r="R207" s="43"/>
      <c r="S207" s="115"/>
      <c r="T207" s="116"/>
      <c r="U207" s="43"/>
      <c r="V207" s="115"/>
      <c r="W207" s="116"/>
      <c r="X207" s="43"/>
      <c r="Y207" s="115"/>
      <c r="Z207" s="116"/>
      <c r="AA207" s="61"/>
      <c r="AB207" s="115"/>
      <c r="AC207" s="116"/>
      <c r="AD207" s="43"/>
      <c r="AE207" s="82"/>
      <c r="AF207" s="82"/>
      <c r="AG207" s="71" t="s">
        <v>450</v>
      </c>
      <c r="AH207" s="20"/>
      <c r="AI207" s="1">
        <v>20</v>
      </c>
      <c r="AJ207" s="20">
        <v>20</v>
      </c>
      <c r="AK207" s="45"/>
      <c r="AL207" s="43"/>
      <c r="AM207" s="84"/>
      <c r="AN207" s="84"/>
      <c r="AO207" s="61"/>
      <c r="AP207" s="61"/>
      <c r="AQ207" s="84"/>
      <c r="AR207" s="84"/>
      <c r="AS207" s="84"/>
      <c r="AT207" s="84"/>
      <c r="AU207" s="109"/>
      <c r="AV207" s="110"/>
      <c r="AW207" s="111"/>
      <c r="AX207" s="345">
        <v>20</v>
      </c>
      <c r="AY207" s="346"/>
      <c r="BA207" s="339">
        <v>20</v>
      </c>
      <c r="BB207" s="339"/>
    </row>
    <row r="208" spans="1:60" ht="18" thickTop="1" thickBot="1" x14ac:dyDescent="0.25">
      <c r="A208" s="109" t="s">
        <v>520</v>
      </c>
      <c r="B208" s="110"/>
      <c r="C208" s="111"/>
      <c r="D208" s="109" t="s">
        <v>245</v>
      </c>
      <c r="E208" s="110"/>
      <c r="F208" s="111"/>
      <c r="G208" s="115"/>
      <c r="H208" s="116"/>
      <c r="I208" s="43"/>
      <c r="J208" s="115"/>
      <c r="K208" s="116"/>
      <c r="L208" s="43"/>
      <c r="M208" s="115"/>
      <c r="N208" s="116"/>
      <c r="O208" s="43"/>
      <c r="P208" s="115"/>
      <c r="Q208" s="116"/>
      <c r="R208" s="43"/>
      <c r="S208" s="115"/>
      <c r="T208" s="116"/>
      <c r="U208" s="43"/>
      <c r="V208" s="115"/>
      <c r="W208" s="116"/>
      <c r="X208" s="43"/>
      <c r="Y208" s="115"/>
      <c r="Z208" s="116"/>
      <c r="AA208" s="61"/>
      <c r="AB208" s="115"/>
      <c r="AC208" s="116"/>
      <c r="AD208" s="43"/>
      <c r="AE208" s="61"/>
      <c r="AF208" s="61"/>
      <c r="AG208" s="117"/>
      <c r="AH208" s="116"/>
      <c r="AI208" s="115"/>
      <c r="AJ208" s="116"/>
      <c r="AK208" s="19" t="s">
        <v>521</v>
      </c>
      <c r="AL208" s="21">
        <v>20</v>
      </c>
      <c r="AM208" s="48" t="s">
        <v>537</v>
      </c>
      <c r="AN208" s="48">
        <v>20</v>
      </c>
      <c r="AO208" s="1" t="s">
        <v>537</v>
      </c>
      <c r="AP208" s="1">
        <v>20</v>
      </c>
      <c r="AQ208" s="48" t="s">
        <v>521</v>
      </c>
      <c r="AR208" s="48">
        <v>20</v>
      </c>
      <c r="AS208" s="48" t="s">
        <v>537</v>
      </c>
      <c r="AT208" s="48">
        <v>20</v>
      </c>
      <c r="AU208" s="109"/>
      <c r="AV208" s="110"/>
      <c r="AW208" s="111"/>
      <c r="AX208" s="345">
        <f>SUM(G208:AW208)</f>
        <v>100</v>
      </c>
      <c r="AY208" s="346"/>
      <c r="BA208" s="349">
        <v>100</v>
      </c>
      <c r="BB208" s="350"/>
      <c r="BC208" t="s">
        <v>73</v>
      </c>
    </row>
    <row r="209" spans="1:58" ht="17" thickTop="1" x14ac:dyDescent="0.2">
      <c r="A209" s="109" t="s">
        <v>538</v>
      </c>
      <c r="B209" s="110"/>
      <c r="C209" s="111"/>
      <c r="D209" s="109" t="s">
        <v>245</v>
      </c>
      <c r="E209" s="110"/>
      <c r="F209" s="111"/>
      <c r="G209" s="115"/>
      <c r="H209" s="116"/>
      <c r="I209" s="43"/>
      <c r="J209" s="115"/>
      <c r="K209" s="116"/>
      <c r="L209" s="43"/>
      <c r="M209" s="115"/>
      <c r="N209" s="116"/>
      <c r="O209" s="43"/>
      <c r="P209" s="115"/>
      <c r="Q209" s="116"/>
      <c r="R209" s="43"/>
      <c r="S209" s="115"/>
      <c r="T209" s="116"/>
      <c r="U209" s="43"/>
      <c r="V209" s="115"/>
      <c r="W209" s="116"/>
      <c r="X209" s="43"/>
      <c r="Y209" s="115"/>
      <c r="Z209" s="116"/>
      <c r="AA209" s="61"/>
      <c r="AB209" s="115"/>
      <c r="AC209" s="116"/>
      <c r="AD209" s="43"/>
      <c r="AE209" s="61"/>
      <c r="AF209" s="61"/>
      <c r="AG209" s="117"/>
      <c r="AH209" s="116"/>
      <c r="AI209" s="115"/>
      <c r="AJ209" s="116"/>
      <c r="AK209" s="45"/>
      <c r="AL209" s="43"/>
      <c r="AM209" s="48" t="s">
        <v>539</v>
      </c>
      <c r="AN209" s="48">
        <v>0</v>
      </c>
      <c r="AO209" s="61"/>
      <c r="AP209" s="61"/>
      <c r="AQ209" s="84"/>
      <c r="AR209" s="84"/>
      <c r="AS209" s="84"/>
      <c r="AT209" s="84"/>
      <c r="AU209" s="109"/>
      <c r="AV209" s="110"/>
      <c r="AW209" s="111"/>
      <c r="AX209" s="345"/>
      <c r="AY209" s="346"/>
      <c r="BA209" s="339"/>
      <c r="BB209" s="339"/>
    </row>
    <row r="210" spans="1:58" x14ac:dyDescent="0.2">
      <c r="A210" s="21"/>
      <c r="B210" s="21"/>
      <c r="C210" s="21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B210" s="35"/>
      <c r="AC210" s="35"/>
      <c r="AD210" s="35"/>
      <c r="AG210" s="35"/>
      <c r="AH210" s="35"/>
      <c r="AI210" s="35"/>
      <c r="AJ210" s="35"/>
      <c r="AK210" s="35"/>
      <c r="AL210" s="35"/>
      <c r="AU210" s="35"/>
      <c r="AV210" s="35"/>
      <c r="AW210" s="247"/>
      <c r="AX210" s="55"/>
      <c r="AY210" s="55"/>
      <c r="BA210" s="339"/>
      <c r="BB210" s="339"/>
    </row>
    <row r="211" spans="1:58" x14ac:dyDescent="0.2">
      <c r="A211" s="141" t="s">
        <v>16</v>
      </c>
      <c r="B211" s="142"/>
      <c r="C211" s="143"/>
      <c r="D211" s="160"/>
      <c r="E211" s="121"/>
      <c r="F211" s="121"/>
      <c r="G211" s="121"/>
      <c r="H211" s="121"/>
      <c r="I211" s="27"/>
      <c r="J211" s="121"/>
      <c r="K211" s="121"/>
      <c r="L211" s="27"/>
      <c r="M211" s="121"/>
      <c r="N211" s="121"/>
      <c r="O211" s="27"/>
      <c r="P211" s="121"/>
      <c r="Q211" s="121"/>
      <c r="R211" s="27"/>
      <c r="S211" s="121"/>
      <c r="T211" s="121"/>
      <c r="U211" s="27"/>
      <c r="V211" s="121"/>
      <c r="W211" s="121"/>
      <c r="X211" s="27"/>
      <c r="Y211" s="121"/>
      <c r="Z211" s="121"/>
      <c r="AB211" s="121"/>
      <c r="AC211" s="121"/>
      <c r="AD211" s="27"/>
      <c r="AG211" s="121"/>
      <c r="AH211" s="121"/>
      <c r="AI211" s="121"/>
      <c r="AJ211" s="121"/>
      <c r="AK211" s="27"/>
      <c r="AL211" s="27"/>
      <c r="AU211" s="121"/>
      <c r="AV211" s="121"/>
      <c r="AW211" s="121"/>
      <c r="AX211" s="135"/>
      <c r="AY211" s="135"/>
      <c r="BA211" s="339"/>
      <c r="BB211" s="339"/>
    </row>
    <row r="212" spans="1:58" x14ac:dyDescent="0.2">
      <c r="A212" s="109" t="s">
        <v>110</v>
      </c>
      <c r="B212" s="110"/>
      <c r="C212" s="111"/>
      <c r="D212" s="109" t="s">
        <v>55</v>
      </c>
      <c r="E212" s="110"/>
      <c r="F212" s="111"/>
      <c r="G212" s="109" t="s">
        <v>111</v>
      </c>
      <c r="H212" s="111"/>
      <c r="I212" s="21">
        <v>10</v>
      </c>
      <c r="J212" s="115"/>
      <c r="K212" s="116"/>
      <c r="L212" s="43"/>
      <c r="M212" s="115"/>
      <c r="N212" s="116"/>
      <c r="O212" s="43"/>
      <c r="P212" s="115"/>
      <c r="Q212" s="116"/>
      <c r="R212" s="43"/>
      <c r="S212" s="115"/>
      <c r="T212" s="116"/>
      <c r="U212" s="43"/>
      <c r="V212" s="115"/>
      <c r="W212" s="116"/>
      <c r="X212" s="43"/>
      <c r="Y212" s="115"/>
      <c r="Z212" s="116"/>
      <c r="AA212" s="61"/>
      <c r="AB212" s="115"/>
      <c r="AC212" s="116"/>
      <c r="AD212" s="43"/>
      <c r="AE212" s="61"/>
      <c r="AF212" s="61"/>
      <c r="AG212" s="117"/>
      <c r="AH212" s="116"/>
      <c r="AI212" s="115"/>
      <c r="AJ212" s="116"/>
      <c r="AK212" s="45"/>
      <c r="AL212" s="43"/>
      <c r="AM212" s="84"/>
      <c r="AN212" s="84"/>
      <c r="AO212" s="61"/>
      <c r="AP212" s="61"/>
      <c r="AQ212" s="84"/>
      <c r="AR212" s="84"/>
      <c r="AS212" s="84"/>
      <c r="AT212" s="84"/>
      <c r="AU212" s="109"/>
      <c r="AV212" s="110"/>
      <c r="AW212" s="111"/>
      <c r="AX212" s="345">
        <f>SUM(I212:AW212)</f>
        <v>10</v>
      </c>
      <c r="AY212" s="346"/>
      <c r="BA212" s="339">
        <v>10</v>
      </c>
      <c r="BB212" s="339"/>
      <c r="BE212" t="s">
        <v>724</v>
      </c>
      <c r="BF212">
        <v>10</v>
      </c>
    </row>
    <row r="213" spans="1:58" ht="17" thickBot="1" x14ac:dyDescent="0.25">
      <c r="A213" s="109" t="s">
        <v>162</v>
      </c>
      <c r="B213" s="110"/>
      <c r="C213" s="111"/>
      <c r="D213" s="109" t="s">
        <v>50</v>
      </c>
      <c r="E213" s="110"/>
      <c r="F213" s="111"/>
      <c r="G213" s="115"/>
      <c r="H213" s="116"/>
      <c r="I213" s="43"/>
      <c r="J213" s="109" t="s">
        <v>111</v>
      </c>
      <c r="K213" s="111"/>
      <c r="L213" s="21">
        <v>10</v>
      </c>
      <c r="M213" s="115"/>
      <c r="N213" s="116"/>
      <c r="O213" s="43"/>
      <c r="P213" s="115"/>
      <c r="Q213" s="116"/>
      <c r="R213" s="43"/>
      <c r="S213" s="115"/>
      <c r="T213" s="116"/>
      <c r="U213" s="43"/>
      <c r="V213" s="115"/>
      <c r="W213" s="116"/>
      <c r="X213" s="43"/>
      <c r="Y213" s="115"/>
      <c r="Z213" s="116"/>
      <c r="AA213" s="61"/>
      <c r="AB213" s="115"/>
      <c r="AC213" s="116"/>
      <c r="AD213" s="43"/>
      <c r="AE213" s="61"/>
      <c r="AF213" s="61"/>
      <c r="AG213" s="117"/>
      <c r="AH213" s="116"/>
      <c r="AI213" s="115"/>
      <c r="AJ213" s="116"/>
      <c r="AK213" s="45"/>
      <c r="AL213" s="43"/>
      <c r="AM213" s="84"/>
      <c r="AN213" s="84"/>
      <c r="AO213" s="61"/>
      <c r="AP213" s="61"/>
      <c r="AQ213" s="84"/>
      <c r="AR213" s="84"/>
      <c r="AS213" s="84"/>
      <c r="AT213" s="84"/>
      <c r="AU213" s="109"/>
      <c r="AV213" s="110"/>
      <c r="AW213" s="111"/>
      <c r="AX213" s="345">
        <f t="shared" ref="AX213:AX220" si="2">SUM(I213:AW213)</f>
        <v>10</v>
      </c>
      <c r="AY213" s="346"/>
      <c r="BA213" s="339">
        <v>10</v>
      </c>
      <c r="BB213" s="339"/>
      <c r="BE213" t="s">
        <v>725</v>
      </c>
      <c r="BF213">
        <v>10</v>
      </c>
    </row>
    <row r="214" spans="1:58" ht="18" thickTop="1" thickBot="1" x14ac:dyDescent="0.25">
      <c r="A214" s="109" t="s">
        <v>256</v>
      </c>
      <c r="B214" s="110"/>
      <c r="C214" s="111"/>
      <c r="D214" s="109" t="s">
        <v>245</v>
      </c>
      <c r="E214" s="110"/>
      <c r="F214" s="111"/>
      <c r="G214" s="115"/>
      <c r="H214" s="116"/>
      <c r="I214" s="43"/>
      <c r="J214" s="115"/>
      <c r="K214" s="116"/>
      <c r="L214" s="43"/>
      <c r="M214" s="109" t="s">
        <v>111</v>
      </c>
      <c r="N214" s="111"/>
      <c r="O214" s="21">
        <v>10</v>
      </c>
      <c r="P214" s="109" t="s">
        <v>111</v>
      </c>
      <c r="Q214" s="111"/>
      <c r="R214" s="21">
        <v>10</v>
      </c>
      <c r="S214" s="109" t="s">
        <v>111</v>
      </c>
      <c r="T214" s="111"/>
      <c r="U214" s="21">
        <v>10</v>
      </c>
      <c r="V214" s="109" t="s">
        <v>111</v>
      </c>
      <c r="W214" s="111"/>
      <c r="X214" s="21">
        <v>10</v>
      </c>
      <c r="Y214" s="115"/>
      <c r="Z214" s="116"/>
      <c r="AA214" s="61"/>
      <c r="AB214" s="115"/>
      <c r="AC214" s="116"/>
      <c r="AD214" s="43"/>
      <c r="AE214" s="61"/>
      <c r="AF214" s="61"/>
      <c r="AG214" s="117"/>
      <c r="AH214" s="116"/>
      <c r="AI214" s="115"/>
      <c r="AJ214" s="116"/>
      <c r="AK214" s="45"/>
      <c r="AL214" s="43"/>
      <c r="AM214" s="84"/>
      <c r="AN214" s="84"/>
      <c r="AO214" s="61"/>
      <c r="AP214" s="61"/>
      <c r="AQ214" s="84"/>
      <c r="AR214" s="84"/>
      <c r="AS214" s="84"/>
      <c r="AT214" s="84"/>
      <c r="AU214" s="109"/>
      <c r="AV214" s="110"/>
      <c r="AW214" s="111"/>
      <c r="AX214" s="345">
        <f t="shared" si="2"/>
        <v>40</v>
      </c>
      <c r="AY214" s="346"/>
      <c r="BA214" s="349">
        <v>40</v>
      </c>
      <c r="BB214" s="350"/>
      <c r="BC214" t="s">
        <v>72</v>
      </c>
      <c r="BE214" t="s">
        <v>714</v>
      </c>
      <c r="BF214">
        <v>40</v>
      </c>
    </row>
    <row r="215" spans="1:58" ht="17" thickTop="1" x14ac:dyDescent="0.2">
      <c r="A215" s="109" t="s">
        <v>386</v>
      </c>
      <c r="B215" s="110"/>
      <c r="C215" s="111"/>
      <c r="D215" s="109" t="s">
        <v>17</v>
      </c>
      <c r="E215" s="110"/>
      <c r="F215" s="111"/>
      <c r="G215" s="115"/>
      <c r="H215" s="116"/>
      <c r="I215" s="43"/>
      <c r="J215" s="115"/>
      <c r="K215" s="116"/>
      <c r="L215" s="43"/>
      <c r="M215" s="115"/>
      <c r="N215" s="116"/>
      <c r="O215" s="43"/>
      <c r="P215" s="115"/>
      <c r="Q215" s="116"/>
      <c r="R215" s="43"/>
      <c r="S215" s="115"/>
      <c r="T215" s="116"/>
      <c r="U215" s="43"/>
      <c r="V215" s="115"/>
      <c r="W215" s="116"/>
      <c r="X215" s="43"/>
      <c r="Y215" s="109" t="s">
        <v>111</v>
      </c>
      <c r="Z215" s="111"/>
      <c r="AA215" s="1">
        <v>10</v>
      </c>
      <c r="AB215" s="109" t="s">
        <v>111</v>
      </c>
      <c r="AC215" s="111"/>
      <c r="AD215" s="21">
        <v>10</v>
      </c>
      <c r="AE215" s="61"/>
      <c r="AF215" s="61"/>
      <c r="AG215" s="117"/>
      <c r="AH215" s="116"/>
      <c r="AI215" s="115"/>
      <c r="AJ215" s="116"/>
      <c r="AK215" s="45"/>
      <c r="AL215" s="43"/>
      <c r="AM215" s="84"/>
      <c r="AN215" s="84"/>
      <c r="AO215" s="61"/>
      <c r="AP215" s="61"/>
      <c r="AQ215" s="84"/>
      <c r="AR215" s="84"/>
      <c r="AS215" s="84"/>
      <c r="AT215" s="84"/>
      <c r="AU215" s="109"/>
      <c r="AV215" s="110"/>
      <c r="AW215" s="111"/>
      <c r="AX215" s="345">
        <f t="shared" si="2"/>
        <v>20</v>
      </c>
      <c r="AY215" s="346"/>
      <c r="BA215" s="339">
        <v>20</v>
      </c>
      <c r="BB215" s="339"/>
      <c r="BE215" t="s">
        <v>686</v>
      </c>
      <c r="BF215">
        <f>BA215+BA216+BA219</f>
        <v>50</v>
      </c>
    </row>
    <row r="216" spans="1:58" x14ac:dyDescent="0.2">
      <c r="A216" s="109" t="s">
        <v>427</v>
      </c>
      <c r="B216" s="110"/>
      <c r="C216" s="111"/>
      <c r="D216" s="109" t="s">
        <v>24</v>
      </c>
      <c r="E216" s="110"/>
      <c r="F216" s="111"/>
      <c r="G216" s="115"/>
      <c r="H216" s="116"/>
      <c r="I216" s="43"/>
      <c r="J216" s="115"/>
      <c r="K216" s="116"/>
      <c r="L216" s="43"/>
      <c r="M216" s="115"/>
      <c r="N216" s="116"/>
      <c r="O216" s="43"/>
      <c r="P216" s="115"/>
      <c r="Q216" s="116"/>
      <c r="R216" s="43"/>
      <c r="S216" s="115"/>
      <c r="T216" s="116"/>
      <c r="U216" s="43"/>
      <c r="V216" s="115"/>
      <c r="W216" s="116"/>
      <c r="X216" s="43"/>
      <c r="Y216" s="115"/>
      <c r="Z216" s="116"/>
      <c r="AA216" s="61"/>
      <c r="AB216" s="115"/>
      <c r="AC216" s="116"/>
      <c r="AD216" s="43"/>
      <c r="AE216" s="71" t="s">
        <v>428</v>
      </c>
      <c r="AF216" s="1">
        <v>10</v>
      </c>
      <c r="AG216" s="110" t="s">
        <v>111</v>
      </c>
      <c r="AH216" s="111"/>
      <c r="AI216" s="109">
        <v>10</v>
      </c>
      <c r="AJ216" s="111"/>
      <c r="AK216" s="45"/>
      <c r="AL216" s="43"/>
      <c r="AM216" s="84"/>
      <c r="AN216" s="84"/>
      <c r="AO216" s="61"/>
      <c r="AP216" s="61"/>
      <c r="AQ216" s="84"/>
      <c r="AR216" s="84"/>
      <c r="AS216" s="84"/>
      <c r="AT216" s="84"/>
      <c r="AU216" s="109"/>
      <c r="AV216" s="110"/>
      <c r="AW216" s="111"/>
      <c r="AX216" s="345">
        <f t="shared" si="2"/>
        <v>20</v>
      </c>
      <c r="AY216" s="346"/>
      <c r="BA216" s="339">
        <v>20</v>
      </c>
      <c r="BB216" s="339"/>
      <c r="BE216" t="s">
        <v>697</v>
      </c>
      <c r="BF216">
        <v>30</v>
      </c>
    </row>
    <row r="217" spans="1:58" x14ac:dyDescent="0.2">
      <c r="A217" s="109" t="s">
        <v>522</v>
      </c>
      <c r="B217" s="110"/>
      <c r="C217" s="111"/>
      <c r="D217" s="109" t="s">
        <v>238</v>
      </c>
      <c r="E217" s="110"/>
      <c r="F217" s="111"/>
      <c r="G217" s="115"/>
      <c r="H217" s="116"/>
      <c r="I217" s="43"/>
      <c r="J217" s="115"/>
      <c r="K217" s="116"/>
      <c r="L217" s="43"/>
      <c r="M217" s="115"/>
      <c r="N217" s="116"/>
      <c r="O217" s="43"/>
      <c r="P217" s="115"/>
      <c r="Q217" s="116"/>
      <c r="R217" s="43"/>
      <c r="S217" s="115"/>
      <c r="T217" s="116"/>
      <c r="U217" s="43"/>
      <c r="V217" s="115"/>
      <c r="W217" s="116"/>
      <c r="X217" s="43"/>
      <c r="Y217" s="115"/>
      <c r="Z217" s="116"/>
      <c r="AA217" s="61"/>
      <c r="AB217" s="115"/>
      <c r="AC217" s="116"/>
      <c r="AD217" s="43"/>
      <c r="AE217" s="61"/>
      <c r="AF217" s="61"/>
      <c r="AG217" s="117"/>
      <c r="AH217" s="116"/>
      <c r="AI217" s="115"/>
      <c r="AJ217" s="116"/>
      <c r="AK217" s="19" t="s">
        <v>111</v>
      </c>
      <c r="AL217" s="21">
        <v>10</v>
      </c>
      <c r="AM217" s="48" t="s">
        <v>111</v>
      </c>
      <c r="AN217" s="48">
        <v>10</v>
      </c>
      <c r="AO217" s="1" t="s">
        <v>428</v>
      </c>
      <c r="AP217" s="1">
        <v>10</v>
      </c>
      <c r="AQ217" s="84"/>
      <c r="AR217" s="84"/>
      <c r="AS217" s="84"/>
      <c r="AT217" s="84"/>
      <c r="AU217" s="109"/>
      <c r="AV217" s="110"/>
      <c r="AW217" s="111"/>
      <c r="AX217" s="345">
        <f t="shared" si="2"/>
        <v>30</v>
      </c>
      <c r="AY217" s="346"/>
      <c r="BA217" s="339">
        <v>30</v>
      </c>
      <c r="BB217" s="339"/>
      <c r="BE217" t="s">
        <v>693</v>
      </c>
      <c r="BF217">
        <v>10</v>
      </c>
    </row>
    <row r="218" spans="1:58" x14ac:dyDescent="0.2">
      <c r="A218" s="109" t="s">
        <v>672</v>
      </c>
      <c r="B218" s="110"/>
      <c r="C218" s="111"/>
      <c r="D218" s="109" t="s">
        <v>349</v>
      </c>
      <c r="E218" s="110"/>
      <c r="F218" s="111"/>
      <c r="G218" s="115"/>
      <c r="H218" s="116"/>
      <c r="I218" s="43"/>
      <c r="J218" s="115"/>
      <c r="K218" s="116"/>
      <c r="L218" s="43"/>
      <c r="M218" s="115"/>
      <c r="N218" s="116"/>
      <c r="O218" s="43"/>
      <c r="P218" s="115"/>
      <c r="Q218" s="116"/>
      <c r="R218" s="43"/>
      <c r="S218" s="115"/>
      <c r="T218" s="116"/>
      <c r="U218" s="43"/>
      <c r="V218" s="115"/>
      <c r="W218" s="116"/>
      <c r="X218" s="43"/>
      <c r="Y218" s="115"/>
      <c r="Z218" s="116"/>
      <c r="AA218" s="61"/>
      <c r="AB218" s="115"/>
      <c r="AC218" s="116"/>
      <c r="AD218" s="43"/>
      <c r="AE218" s="61"/>
      <c r="AF218" s="61"/>
      <c r="AG218" s="117"/>
      <c r="AH218" s="116"/>
      <c r="AI218" s="115"/>
      <c r="AJ218" s="116"/>
      <c r="AK218" s="45"/>
      <c r="AL218" s="43"/>
      <c r="AM218" s="84"/>
      <c r="AN218" s="84"/>
      <c r="AO218" s="61"/>
      <c r="AP218" s="61"/>
      <c r="AQ218" s="48" t="s">
        <v>111</v>
      </c>
      <c r="AR218" s="48">
        <v>10</v>
      </c>
      <c r="AS218" s="84"/>
      <c r="AT218" s="84"/>
      <c r="AU218" s="109"/>
      <c r="AV218" s="110"/>
      <c r="AW218" s="111"/>
      <c r="AX218" s="345">
        <f t="shared" si="2"/>
        <v>10</v>
      </c>
      <c r="AY218" s="346"/>
      <c r="BA218" s="339">
        <v>10</v>
      </c>
      <c r="BB218" s="339"/>
    </row>
    <row r="219" spans="1:58" x14ac:dyDescent="0.2">
      <c r="A219" s="109" t="s">
        <v>676</v>
      </c>
      <c r="B219" s="110"/>
      <c r="C219" s="111"/>
      <c r="D219" s="109" t="s">
        <v>24</v>
      </c>
      <c r="E219" s="110"/>
      <c r="F219" s="111"/>
      <c r="G219" s="115"/>
      <c r="H219" s="116"/>
      <c r="I219" s="43"/>
      <c r="J219" s="115"/>
      <c r="K219" s="116"/>
      <c r="L219" s="43"/>
      <c r="M219" s="115"/>
      <c r="N219" s="116"/>
      <c r="O219" s="43"/>
      <c r="P219" s="115"/>
      <c r="Q219" s="116"/>
      <c r="R219" s="43"/>
      <c r="S219" s="115"/>
      <c r="T219" s="116"/>
      <c r="U219" s="43"/>
      <c r="V219" s="115"/>
      <c r="W219" s="116"/>
      <c r="X219" s="43"/>
      <c r="Y219" s="115"/>
      <c r="Z219" s="116"/>
      <c r="AA219" s="61"/>
      <c r="AB219" s="115"/>
      <c r="AC219" s="116"/>
      <c r="AD219" s="43"/>
      <c r="AE219" s="61"/>
      <c r="AF219" s="61"/>
      <c r="AG219" s="117"/>
      <c r="AH219" s="116"/>
      <c r="AI219" s="115"/>
      <c r="AJ219" s="116"/>
      <c r="AK219" s="45"/>
      <c r="AL219" s="43"/>
      <c r="AM219" s="84"/>
      <c r="AN219" s="84"/>
      <c r="AO219" s="61"/>
      <c r="AP219" s="61"/>
      <c r="AQ219" s="84"/>
      <c r="AR219" s="84"/>
      <c r="AS219" s="48" t="s">
        <v>111</v>
      </c>
      <c r="AT219" s="48">
        <v>10</v>
      </c>
      <c r="AU219" s="109"/>
      <c r="AV219" s="110"/>
      <c r="AW219" s="111"/>
      <c r="AX219" s="345">
        <f t="shared" si="2"/>
        <v>10</v>
      </c>
      <c r="AY219" s="346"/>
      <c r="BA219" s="339">
        <v>10</v>
      </c>
      <c r="BB219" s="339"/>
    </row>
    <row r="220" spans="1:58" x14ac:dyDescent="0.2">
      <c r="A220" s="109"/>
      <c r="B220" s="110"/>
      <c r="C220" s="111"/>
      <c r="D220" s="109"/>
      <c r="E220" s="110"/>
      <c r="F220" s="111"/>
      <c r="G220" s="109"/>
      <c r="H220" s="111"/>
      <c r="I220" s="21"/>
      <c r="J220" s="109"/>
      <c r="K220" s="111"/>
      <c r="L220" s="21"/>
      <c r="M220" s="109"/>
      <c r="N220" s="111"/>
      <c r="O220" s="21"/>
      <c r="P220" s="109"/>
      <c r="Q220" s="111"/>
      <c r="R220" s="21"/>
      <c r="S220" s="109"/>
      <c r="T220" s="111"/>
      <c r="U220" s="21"/>
      <c r="V220" s="109"/>
      <c r="W220" s="111"/>
      <c r="X220" s="21"/>
      <c r="Y220" s="109"/>
      <c r="Z220" s="111"/>
      <c r="AB220" s="109"/>
      <c r="AC220" s="111"/>
      <c r="AD220" s="21"/>
      <c r="AE220" s="71"/>
      <c r="AF220" s="1"/>
      <c r="AG220" s="110"/>
      <c r="AH220" s="111"/>
      <c r="AI220" s="109"/>
      <c r="AJ220" s="111"/>
      <c r="AK220" s="19"/>
      <c r="AL220" s="21"/>
      <c r="AM220" s="48"/>
      <c r="AN220" s="48"/>
      <c r="AO220" s="1"/>
      <c r="AP220" s="1"/>
      <c r="AQ220" s="48"/>
      <c r="AR220" s="48"/>
      <c r="AS220" s="48"/>
      <c r="AT220" s="48"/>
      <c r="AU220" s="109"/>
      <c r="AV220" s="110"/>
      <c r="AW220" s="111"/>
      <c r="AX220" s="355"/>
      <c r="AY220" s="356"/>
      <c r="BA220" s="357"/>
      <c r="BB220" s="357"/>
      <c r="BE220" s="358" t="s">
        <v>726</v>
      </c>
      <c r="BF220" s="358">
        <f>SUM(BF8:BF218)</f>
        <v>21630</v>
      </c>
    </row>
    <row r="224" spans="1:58" x14ac:dyDescent="0.2">
      <c r="AX224" s="130"/>
      <c r="AY224" s="130"/>
    </row>
    <row r="225" spans="50:51" x14ac:dyDescent="0.2">
      <c r="AX225" s="130"/>
      <c r="AY225" s="130"/>
    </row>
    <row r="226" spans="50:51" x14ac:dyDescent="0.2">
      <c r="AX226" s="130"/>
      <c r="AY226" s="130"/>
    </row>
    <row r="227" spans="50:51" x14ac:dyDescent="0.2">
      <c r="AX227" s="130"/>
      <c r="AY227" s="130"/>
    </row>
    <row r="228" spans="50:51" x14ac:dyDescent="0.2">
      <c r="AX228" s="130"/>
      <c r="AY228" s="130"/>
    </row>
    <row r="248" spans="50:51" x14ac:dyDescent="0.2">
      <c r="AX248" s="130"/>
      <c r="AY248" s="130"/>
    </row>
    <row r="249" spans="50:51" x14ac:dyDescent="0.2">
      <c r="AX249" s="130"/>
      <c r="AY249" s="130"/>
    </row>
    <row r="250" spans="50:51" x14ac:dyDescent="0.2">
      <c r="AX250" s="130"/>
      <c r="AY250" s="130"/>
    </row>
    <row r="251" spans="50:51" x14ac:dyDescent="0.2">
      <c r="AX251" s="130"/>
      <c r="AY251" s="130"/>
    </row>
    <row r="252" spans="50:51" x14ac:dyDescent="0.2">
      <c r="AX252" s="130"/>
      <c r="AY252" s="130"/>
    </row>
    <row r="253" spans="50:51" x14ac:dyDescent="0.2">
      <c r="AX253" s="130"/>
      <c r="AY253" s="130"/>
    </row>
    <row r="254" spans="50:51" x14ac:dyDescent="0.2">
      <c r="AX254" s="130"/>
      <c r="AY254" s="130"/>
    </row>
    <row r="266" spans="1:51" x14ac:dyDescent="0.2">
      <c r="A266" s="130"/>
      <c r="B266" s="130"/>
      <c r="C266" s="130"/>
      <c r="D266" s="130"/>
      <c r="E266" s="130"/>
      <c r="F266" s="130"/>
      <c r="AX266" s="120"/>
      <c r="AY266" s="120"/>
    </row>
    <row r="267" spans="1:51" x14ac:dyDescent="0.2">
      <c r="AX267" s="130"/>
      <c r="AY267" s="130"/>
    </row>
    <row r="268" spans="1:51" x14ac:dyDescent="0.2">
      <c r="AX268" s="130"/>
      <c r="AY268" s="130"/>
    </row>
  </sheetData>
  <sortState xmlns:xlrd2="http://schemas.microsoft.com/office/spreadsheetml/2017/richdata2" ref="BP68:BQ269">
    <sortCondition descending="1" ref="BP68:BP269"/>
  </sortState>
  <mergeCells count="3068">
    <mergeCell ref="BA210:BB210"/>
    <mergeCell ref="BA211:BB211"/>
    <mergeCell ref="BA212:BB212"/>
    <mergeCell ref="BA213:BB213"/>
    <mergeCell ref="BA214:BB214"/>
    <mergeCell ref="BA215:BB215"/>
    <mergeCell ref="BA216:BB216"/>
    <mergeCell ref="BA217:BB217"/>
    <mergeCell ref="BA218:BB218"/>
    <mergeCell ref="BA219:BB219"/>
    <mergeCell ref="BA220:BB220"/>
    <mergeCell ref="BA193:BB193"/>
    <mergeCell ref="BA194:BB194"/>
    <mergeCell ref="BA195:BB195"/>
    <mergeCell ref="BA196:BB196"/>
    <mergeCell ref="BA197:BB197"/>
    <mergeCell ref="BA198:BB198"/>
    <mergeCell ref="BA199:BB199"/>
    <mergeCell ref="BA200:BB200"/>
    <mergeCell ref="BA201:BB201"/>
    <mergeCell ref="BA202:BB202"/>
    <mergeCell ref="BA203:BB203"/>
    <mergeCell ref="BA204:BB204"/>
    <mergeCell ref="BA205:BB205"/>
    <mergeCell ref="BA206:BB206"/>
    <mergeCell ref="BA207:BB207"/>
    <mergeCell ref="BA208:BB208"/>
    <mergeCell ref="BA209:BB209"/>
    <mergeCell ref="BA176:BB176"/>
    <mergeCell ref="BA177:BB177"/>
    <mergeCell ref="BA178:BB178"/>
    <mergeCell ref="BA179:BB179"/>
    <mergeCell ref="BA180:BB180"/>
    <mergeCell ref="BA181:BB181"/>
    <mergeCell ref="BA182:BB182"/>
    <mergeCell ref="BA183:BB183"/>
    <mergeCell ref="BA184:BB184"/>
    <mergeCell ref="BA185:BB185"/>
    <mergeCell ref="BA186:BB186"/>
    <mergeCell ref="BA187:BB187"/>
    <mergeCell ref="BA188:BB188"/>
    <mergeCell ref="BA189:BB189"/>
    <mergeCell ref="BA190:BB190"/>
    <mergeCell ref="BA191:BB191"/>
    <mergeCell ref="BA192:BB192"/>
    <mergeCell ref="BA159:BB159"/>
    <mergeCell ref="BA160:BB160"/>
    <mergeCell ref="BA161:BB161"/>
    <mergeCell ref="BA162:BB162"/>
    <mergeCell ref="BA163:BB163"/>
    <mergeCell ref="BA164:BB164"/>
    <mergeCell ref="BA165:BB165"/>
    <mergeCell ref="BA166:BB166"/>
    <mergeCell ref="BA167:BB167"/>
    <mergeCell ref="BA168:BB168"/>
    <mergeCell ref="BA169:BB169"/>
    <mergeCell ref="BA170:BB170"/>
    <mergeCell ref="BA171:BB171"/>
    <mergeCell ref="BA172:BB172"/>
    <mergeCell ref="BA173:BB173"/>
    <mergeCell ref="BA174:BB174"/>
    <mergeCell ref="BA175:BB175"/>
    <mergeCell ref="BA142:BB142"/>
    <mergeCell ref="BA143:BB143"/>
    <mergeCell ref="BA144:BB144"/>
    <mergeCell ref="BA145:BB145"/>
    <mergeCell ref="BA146:BB146"/>
    <mergeCell ref="BA147:BB147"/>
    <mergeCell ref="BA148:BB148"/>
    <mergeCell ref="BA149:BB149"/>
    <mergeCell ref="BA150:BB150"/>
    <mergeCell ref="BA151:BB151"/>
    <mergeCell ref="BA152:BB152"/>
    <mergeCell ref="BA153:BB153"/>
    <mergeCell ref="BA154:BB154"/>
    <mergeCell ref="BA155:BB155"/>
    <mergeCell ref="BA156:BB156"/>
    <mergeCell ref="BA157:BB157"/>
    <mergeCell ref="BA158:BB158"/>
    <mergeCell ref="BA125:BB125"/>
    <mergeCell ref="BA126:BB126"/>
    <mergeCell ref="BA127:BB127"/>
    <mergeCell ref="BA128:BB128"/>
    <mergeCell ref="BA129:BB129"/>
    <mergeCell ref="BA130:BB130"/>
    <mergeCell ref="BA131:BB131"/>
    <mergeCell ref="BA132:BB132"/>
    <mergeCell ref="BA133:BB133"/>
    <mergeCell ref="BA134:BB134"/>
    <mergeCell ref="BA135:BB135"/>
    <mergeCell ref="BA136:BB136"/>
    <mergeCell ref="BA137:BB137"/>
    <mergeCell ref="BA138:BB138"/>
    <mergeCell ref="BA139:BB139"/>
    <mergeCell ref="BA140:BB140"/>
    <mergeCell ref="BA141:BB141"/>
    <mergeCell ref="BA108:BB108"/>
    <mergeCell ref="BA109:BB109"/>
    <mergeCell ref="BA110:BB110"/>
    <mergeCell ref="BA111:BB111"/>
    <mergeCell ref="BA112:BB112"/>
    <mergeCell ref="BA113:BB113"/>
    <mergeCell ref="BA114:BB114"/>
    <mergeCell ref="BA115:BB115"/>
    <mergeCell ref="BA116:BB116"/>
    <mergeCell ref="BA117:BB117"/>
    <mergeCell ref="BA118:BB118"/>
    <mergeCell ref="BA119:BB119"/>
    <mergeCell ref="BA120:BB120"/>
    <mergeCell ref="BA121:BB121"/>
    <mergeCell ref="BA122:BB122"/>
    <mergeCell ref="BA123:BB123"/>
    <mergeCell ref="BA124:BB124"/>
    <mergeCell ref="BA91:BB91"/>
    <mergeCell ref="BA92:BB92"/>
    <mergeCell ref="BA93:BB93"/>
    <mergeCell ref="BA94:BB94"/>
    <mergeCell ref="BA95:BB95"/>
    <mergeCell ref="BA96:BB96"/>
    <mergeCell ref="BA97:BB97"/>
    <mergeCell ref="BA98:BB98"/>
    <mergeCell ref="BA99:BB99"/>
    <mergeCell ref="BA100:BB100"/>
    <mergeCell ref="BA101:BB101"/>
    <mergeCell ref="BA102:BB102"/>
    <mergeCell ref="BA103:BB103"/>
    <mergeCell ref="BA104:BB104"/>
    <mergeCell ref="BA105:BB105"/>
    <mergeCell ref="BA106:BB106"/>
    <mergeCell ref="BA107:BB107"/>
    <mergeCell ref="BA74:BB74"/>
    <mergeCell ref="BA75:BB75"/>
    <mergeCell ref="BA76:BB76"/>
    <mergeCell ref="BA77:BB77"/>
    <mergeCell ref="BA78:BB78"/>
    <mergeCell ref="BA79:BB79"/>
    <mergeCell ref="BA80:BB80"/>
    <mergeCell ref="BA81:BB81"/>
    <mergeCell ref="BA82:BB82"/>
    <mergeCell ref="BA83:BB83"/>
    <mergeCell ref="BA84:BB84"/>
    <mergeCell ref="BA85:BB85"/>
    <mergeCell ref="BA86:BB86"/>
    <mergeCell ref="BA87:BB87"/>
    <mergeCell ref="BA88:BB88"/>
    <mergeCell ref="BA89:BB89"/>
    <mergeCell ref="BA90:BB90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A66:BB66"/>
    <mergeCell ref="BA67:BB67"/>
    <mergeCell ref="BA68:BB68"/>
    <mergeCell ref="BA69:BB69"/>
    <mergeCell ref="BA70:BB70"/>
    <mergeCell ref="BA71:BB71"/>
    <mergeCell ref="BA72:BB72"/>
    <mergeCell ref="BA73:BB73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3:BB6"/>
    <mergeCell ref="BA8:BB8"/>
    <mergeCell ref="BA9:BB9"/>
    <mergeCell ref="BA10:BB10"/>
    <mergeCell ref="BA11:BB11"/>
    <mergeCell ref="BA12:BB12"/>
    <mergeCell ref="BA13:BB13"/>
    <mergeCell ref="BA14:BB14"/>
    <mergeCell ref="BA15:BB15"/>
    <mergeCell ref="BA16:BB16"/>
    <mergeCell ref="BA17:BB17"/>
    <mergeCell ref="BA18:BB18"/>
    <mergeCell ref="BA19:BB19"/>
    <mergeCell ref="BA20:BB20"/>
    <mergeCell ref="BA21:BB21"/>
    <mergeCell ref="BA22:BB22"/>
    <mergeCell ref="A56:C56"/>
    <mergeCell ref="D56:F56"/>
    <mergeCell ref="G56:H56"/>
    <mergeCell ref="J56:K56"/>
    <mergeCell ref="M56:N56"/>
    <mergeCell ref="P56:Q56"/>
    <mergeCell ref="S56:T56"/>
    <mergeCell ref="V56:W56"/>
    <mergeCell ref="Y56:Z56"/>
    <mergeCell ref="AB56:AC56"/>
    <mergeCell ref="AG56:AH56"/>
    <mergeCell ref="AI56:AJ56"/>
    <mergeCell ref="AU56:AW56"/>
    <mergeCell ref="AX56:AY56"/>
    <mergeCell ref="A57:C57"/>
    <mergeCell ref="D57:F57"/>
    <mergeCell ref="G57:H57"/>
    <mergeCell ref="J57:K57"/>
    <mergeCell ref="M57:N57"/>
    <mergeCell ref="P57:Q57"/>
    <mergeCell ref="S57:T57"/>
    <mergeCell ref="V57:W57"/>
    <mergeCell ref="Y57:Z57"/>
    <mergeCell ref="AB57:AC57"/>
    <mergeCell ref="AG57:AH57"/>
    <mergeCell ref="AI57:AJ57"/>
    <mergeCell ref="AU57:AW57"/>
    <mergeCell ref="AX57:AY57"/>
    <mergeCell ref="A209:C209"/>
    <mergeCell ref="D209:F209"/>
    <mergeCell ref="G209:H209"/>
    <mergeCell ref="J209:K209"/>
    <mergeCell ref="M209:N209"/>
    <mergeCell ref="P209:Q209"/>
    <mergeCell ref="S209:T209"/>
    <mergeCell ref="V209:W209"/>
    <mergeCell ref="Y209:Z209"/>
    <mergeCell ref="AB209:AC209"/>
    <mergeCell ref="AG209:AH209"/>
    <mergeCell ref="AI209:AJ209"/>
    <mergeCell ref="AU209:AW209"/>
    <mergeCell ref="AX209:AY209"/>
    <mergeCell ref="A98:C98"/>
    <mergeCell ref="D98:F98"/>
    <mergeCell ref="G98:H98"/>
    <mergeCell ref="J98:K98"/>
    <mergeCell ref="A102:C102"/>
    <mergeCell ref="D102:F102"/>
    <mergeCell ref="G102:H102"/>
    <mergeCell ref="J102:K102"/>
    <mergeCell ref="M102:N102"/>
    <mergeCell ref="P102:Q102"/>
    <mergeCell ref="S102:T102"/>
    <mergeCell ref="V102:W102"/>
    <mergeCell ref="Y102:Z102"/>
    <mergeCell ref="AB102:AC102"/>
    <mergeCell ref="AG102:AH102"/>
    <mergeCell ref="AI102:AJ102"/>
    <mergeCell ref="AU102:AW102"/>
    <mergeCell ref="AX102:AY102"/>
    <mergeCell ref="AI97:AJ97"/>
    <mergeCell ref="AU97:AW97"/>
    <mergeCell ref="AX97:AY97"/>
    <mergeCell ref="A146:C146"/>
    <mergeCell ref="D146:F146"/>
    <mergeCell ref="G146:H146"/>
    <mergeCell ref="S147:T147"/>
    <mergeCell ref="V147:W147"/>
    <mergeCell ref="Y147:Z147"/>
    <mergeCell ref="AB147:AC147"/>
    <mergeCell ref="AG147:AH147"/>
    <mergeCell ref="AI147:AJ147"/>
    <mergeCell ref="AU147:AW147"/>
    <mergeCell ref="AX147:AY147"/>
    <mergeCell ref="AX118:AY118"/>
    <mergeCell ref="AX63:AY63"/>
    <mergeCell ref="AX91:AY91"/>
    <mergeCell ref="AX92:AY92"/>
    <mergeCell ref="AX93:AY93"/>
    <mergeCell ref="D200:F200"/>
    <mergeCell ref="M98:N98"/>
    <mergeCell ref="P98:Q98"/>
    <mergeCell ref="S98:T98"/>
    <mergeCell ref="V98:W98"/>
    <mergeCell ref="Y98:Z98"/>
    <mergeCell ref="AB98:AC98"/>
    <mergeCell ref="AG98:AH98"/>
    <mergeCell ref="AI98:AJ98"/>
    <mergeCell ref="AU98:AW98"/>
    <mergeCell ref="AX98:AY98"/>
    <mergeCell ref="A147:C147"/>
    <mergeCell ref="D147:F147"/>
    <mergeCell ref="G147:H147"/>
    <mergeCell ref="J147:K147"/>
    <mergeCell ref="A208:C208"/>
    <mergeCell ref="D208:F208"/>
    <mergeCell ref="G208:H208"/>
    <mergeCell ref="J208:K208"/>
    <mergeCell ref="M208:N208"/>
    <mergeCell ref="P208:Q208"/>
    <mergeCell ref="S208:T208"/>
    <mergeCell ref="V208:W208"/>
    <mergeCell ref="Y208:Z208"/>
    <mergeCell ref="AB208:AC208"/>
    <mergeCell ref="AG208:AH208"/>
    <mergeCell ref="AI208:AJ208"/>
    <mergeCell ref="AU208:AW208"/>
    <mergeCell ref="AX208:AY208"/>
    <mergeCell ref="G206:H206"/>
    <mergeCell ref="M67:N67"/>
    <mergeCell ref="P67:Q67"/>
    <mergeCell ref="S67:T67"/>
    <mergeCell ref="V67:W67"/>
    <mergeCell ref="Y67:Z67"/>
    <mergeCell ref="AB67:AC67"/>
    <mergeCell ref="AG67:AH67"/>
    <mergeCell ref="AI67:AJ67"/>
    <mergeCell ref="AU67:AW67"/>
    <mergeCell ref="AX67:AY67"/>
    <mergeCell ref="A68:C68"/>
    <mergeCell ref="D68:F68"/>
    <mergeCell ref="G68:H68"/>
    <mergeCell ref="J68:K68"/>
    <mergeCell ref="J146:K146"/>
    <mergeCell ref="M146:N146"/>
    <mergeCell ref="P146:Q146"/>
    <mergeCell ref="S146:T146"/>
    <mergeCell ref="V146:W146"/>
    <mergeCell ref="Y146:Z146"/>
    <mergeCell ref="AB146:AC146"/>
    <mergeCell ref="AG146:AH146"/>
    <mergeCell ref="AI146:AJ146"/>
    <mergeCell ref="AU146:AW146"/>
    <mergeCell ref="AX146:AY146"/>
    <mergeCell ref="AX68:AY68"/>
    <mergeCell ref="A97:C97"/>
    <mergeCell ref="D97:F97"/>
    <mergeCell ref="G97:H97"/>
    <mergeCell ref="J97:K97"/>
    <mergeCell ref="M97:N97"/>
    <mergeCell ref="P97:Q97"/>
    <mergeCell ref="P66:Q66"/>
    <mergeCell ref="S66:T66"/>
    <mergeCell ref="V66:W66"/>
    <mergeCell ref="Y66:Z66"/>
    <mergeCell ref="AB66:AC66"/>
    <mergeCell ref="AG66:AH66"/>
    <mergeCell ref="AI66:AJ66"/>
    <mergeCell ref="AU66:AW66"/>
    <mergeCell ref="AX66:AY66"/>
    <mergeCell ref="A207:C207"/>
    <mergeCell ref="D207:F207"/>
    <mergeCell ref="G207:H207"/>
    <mergeCell ref="J207:K207"/>
    <mergeCell ref="M207:N207"/>
    <mergeCell ref="P207:Q207"/>
    <mergeCell ref="S207:T207"/>
    <mergeCell ref="V207:W207"/>
    <mergeCell ref="Y207:Z207"/>
    <mergeCell ref="AB207:AC207"/>
    <mergeCell ref="AU207:AW207"/>
    <mergeCell ref="AX207:AY207"/>
    <mergeCell ref="M68:N68"/>
    <mergeCell ref="P68:Q68"/>
    <mergeCell ref="S68:T68"/>
    <mergeCell ref="V68:W68"/>
    <mergeCell ref="Y68:Z68"/>
    <mergeCell ref="AB68:AC68"/>
    <mergeCell ref="AG68:AH68"/>
    <mergeCell ref="AI68:AJ68"/>
    <mergeCell ref="AX162:AY162"/>
    <mergeCell ref="A66:C66"/>
    <mergeCell ref="A67:C67"/>
    <mergeCell ref="AG86:AH86"/>
    <mergeCell ref="AG105:AH105"/>
    <mergeCell ref="AG106:AH106"/>
    <mergeCell ref="AG114:AH114"/>
    <mergeCell ref="AG115:AH115"/>
    <mergeCell ref="A34:C34"/>
    <mergeCell ref="D34:F34"/>
    <mergeCell ref="G34:H34"/>
    <mergeCell ref="J34:K34"/>
    <mergeCell ref="M34:N34"/>
    <mergeCell ref="P34:Q34"/>
    <mergeCell ref="S34:T34"/>
    <mergeCell ref="V34:W34"/>
    <mergeCell ref="Y34:Z34"/>
    <mergeCell ref="AB34:AC34"/>
    <mergeCell ref="AG34:AH34"/>
    <mergeCell ref="AI34:AJ34"/>
    <mergeCell ref="A35:C35"/>
    <mergeCell ref="D35:F35"/>
    <mergeCell ref="G35:H35"/>
    <mergeCell ref="J35:K35"/>
    <mergeCell ref="M35:N35"/>
    <mergeCell ref="P35:Q35"/>
    <mergeCell ref="S35:T35"/>
    <mergeCell ref="V35:W35"/>
    <mergeCell ref="Y35:Z35"/>
    <mergeCell ref="AB35:AC35"/>
    <mergeCell ref="AG35:AH35"/>
    <mergeCell ref="AI35:AJ35"/>
    <mergeCell ref="M66:N66"/>
    <mergeCell ref="AI216:AJ216"/>
    <mergeCell ref="AI217:AJ217"/>
    <mergeCell ref="AI218:AJ218"/>
    <mergeCell ref="AI219:AJ219"/>
    <mergeCell ref="AI198:AJ198"/>
    <mergeCell ref="AI201:AJ201"/>
    <mergeCell ref="AI202:AJ202"/>
    <mergeCell ref="AI211:AJ211"/>
    <mergeCell ref="AI115:AJ115"/>
    <mergeCell ref="AI167:AJ167"/>
    <mergeCell ref="AI170:AJ170"/>
    <mergeCell ref="AI171:AJ171"/>
    <mergeCell ref="AI172:AJ172"/>
    <mergeCell ref="AI173:AJ173"/>
    <mergeCell ref="AI181:AJ181"/>
    <mergeCell ref="AI182:AJ182"/>
    <mergeCell ref="AI184:AJ184"/>
    <mergeCell ref="AI185:AJ185"/>
    <mergeCell ref="AI197:AJ197"/>
    <mergeCell ref="AI78:AJ78"/>
    <mergeCell ref="AI79:AJ79"/>
    <mergeCell ref="AI83:AJ83"/>
    <mergeCell ref="AI84:AJ84"/>
    <mergeCell ref="AI105:AJ105"/>
    <mergeCell ref="AI106:AJ106"/>
    <mergeCell ref="AI114:AJ114"/>
    <mergeCell ref="V215:W215"/>
    <mergeCell ref="V216:W216"/>
    <mergeCell ref="V217:W217"/>
    <mergeCell ref="AG201:AH201"/>
    <mergeCell ref="AG202:AH202"/>
    <mergeCell ref="AG211:AH211"/>
    <mergeCell ref="AG119:AH119"/>
    <mergeCell ref="AG120:AH120"/>
    <mergeCell ref="AG121:AH121"/>
    <mergeCell ref="AG122:AH122"/>
    <mergeCell ref="AG123:AH123"/>
    <mergeCell ref="AG124:AH124"/>
    <mergeCell ref="AG125:AH125"/>
    <mergeCell ref="AG126:AH126"/>
    <mergeCell ref="AG127:AH127"/>
    <mergeCell ref="AG128:AH128"/>
    <mergeCell ref="V218:W218"/>
    <mergeCell ref="Y78:Z78"/>
    <mergeCell ref="Y79:Z79"/>
    <mergeCell ref="Y83:Z83"/>
    <mergeCell ref="Y84:Z84"/>
    <mergeCell ref="Y105:Z105"/>
    <mergeCell ref="Y106:Z106"/>
    <mergeCell ref="Y114:Z114"/>
    <mergeCell ref="Y115:Z115"/>
    <mergeCell ref="Y184:Z184"/>
    <mergeCell ref="Y185:Z185"/>
    <mergeCell ref="Y197:Z197"/>
    <mergeCell ref="Y198:Z198"/>
    <mergeCell ref="Y201:Z201"/>
    <mergeCell ref="Y202:Z202"/>
    <mergeCell ref="Y211:Z211"/>
    <mergeCell ref="Y212:Z212"/>
    <mergeCell ref="V116:W116"/>
    <mergeCell ref="V117:W117"/>
    <mergeCell ref="Y116:Z116"/>
    <mergeCell ref="Y117:Z117"/>
    <mergeCell ref="Y135:Z135"/>
    <mergeCell ref="S105:T105"/>
    <mergeCell ref="S106:T106"/>
    <mergeCell ref="S114:T114"/>
    <mergeCell ref="S115:T115"/>
    <mergeCell ref="V78:W78"/>
    <mergeCell ref="V79:W79"/>
    <mergeCell ref="V83:W83"/>
    <mergeCell ref="V84:W84"/>
    <mergeCell ref="V105:W105"/>
    <mergeCell ref="V106:W106"/>
    <mergeCell ref="V114:W114"/>
    <mergeCell ref="V115:W115"/>
    <mergeCell ref="S87:T87"/>
    <mergeCell ref="S88:T88"/>
    <mergeCell ref="S90:T90"/>
    <mergeCell ref="S95:T95"/>
    <mergeCell ref="V85:W85"/>
    <mergeCell ref="V86:W86"/>
    <mergeCell ref="V87:W87"/>
    <mergeCell ref="V88:W88"/>
    <mergeCell ref="V89:W89"/>
    <mergeCell ref="M215:N215"/>
    <mergeCell ref="P78:Q78"/>
    <mergeCell ref="P79:Q79"/>
    <mergeCell ref="P83:Q83"/>
    <mergeCell ref="P84:Q84"/>
    <mergeCell ref="P105:Q105"/>
    <mergeCell ref="P106:Q106"/>
    <mergeCell ref="P114:Q114"/>
    <mergeCell ref="P115:Q115"/>
    <mergeCell ref="P206:Q206"/>
    <mergeCell ref="P213:Q213"/>
    <mergeCell ref="P214:Q214"/>
    <mergeCell ref="P215:Q215"/>
    <mergeCell ref="M212:N212"/>
    <mergeCell ref="P116:Q116"/>
    <mergeCell ref="P117:Q117"/>
    <mergeCell ref="P135:Q135"/>
    <mergeCell ref="M147:N147"/>
    <mergeCell ref="P147:Q147"/>
    <mergeCell ref="P171:Q171"/>
    <mergeCell ref="P172:Q172"/>
    <mergeCell ref="P173:Q173"/>
    <mergeCell ref="P181:Q181"/>
    <mergeCell ref="P182:Q182"/>
    <mergeCell ref="G213:H213"/>
    <mergeCell ref="G214:H214"/>
    <mergeCell ref="J105:K105"/>
    <mergeCell ref="J106:K106"/>
    <mergeCell ref="J114:K114"/>
    <mergeCell ref="J115:K115"/>
    <mergeCell ref="J186:K186"/>
    <mergeCell ref="J187:K187"/>
    <mergeCell ref="J199:K199"/>
    <mergeCell ref="J200:K200"/>
    <mergeCell ref="J206:K206"/>
    <mergeCell ref="J213:K213"/>
    <mergeCell ref="J214:K214"/>
    <mergeCell ref="J172:K172"/>
    <mergeCell ref="J173:K173"/>
    <mergeCell ref="J181:K181"/>
    <mergeCell ref="J182:K182"/>
    <mergeCell ref="J184:K184"/>
    <mergeCell ref="J185:K185"/>
    <mergeCell ref="J197:K197"/>
    <mergeCell ref="J198:K198"/>
    <mergeCell ref="J201:K201"/>
    <mergeCell ref="J202:K202"/>
    <mergeCell ref="J211:K211"/>
    <mergeCell ref="J212:K212"/>
    <mergeCell ref="G201:H201"/>
    <mergeCell ref="G202:H202"/>
    <mergeCell ref="G211:H211"/>
    <mergeCell ref="D213:F213"/>
    <mergeCell ref="D214:F214"/>
    <mergeCell ref="D217:F217"/>
    <mergeCell ref="D218:F218"/>
    <mergeCell ref="D219:F219"/>
    <mergeCell ref="G78:H78"/>
    <mergeCell ref="G79:H79"/>
    <mergeCell ref="G83:H83"/>
    <mergeCell ref="G84:H84"/>
    <mergeCell ref="G105:H105"/>
    <mergeCell ref="G106:H106"/>
    <mergeCell ref="G114:H114"/>
    <mergeCell ref="G115:H115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9:H199"/>
    <mergeCell ref="G200:H200"/>
    <mergeCell ref="G197:H197"/>
    <mergeCell ref="G198:H198"/>
    <mergeCell ref="A202:C202"/>
    <mergeCell ref="A206:C206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D78:F78"/>
    <mergeCell ref="D79:F79"/>
    <mergeCell ref="D83:F83"/>
    <mergeCell ref="D84:F84"/>
    <mergeCell ref="D99:F99"/>
    <mergeCell ref="D100:F100"/>
    <mergeCell ref="D101:F101"/>
    <mergeCell ref="D105:F105"/>
    <mergeCell ref="D106:F106"/>
    <mergeCell ref="D114:F114"/>
    <mergeCell ref="D115:F115"/>
    <mergeCell ref="D161:F161"/>
    <mergeCell ref="D162:F162"/>
    <mergeCell ref="D163:F163"/>
    <mergeCell ref="D199:F199"/>
    <mergeCell ref="AX3:AY4"/>
    <mergeCell ref="A78:C78"/>
    <mergeCell ref="A79:C79"/>
    <mergeCell ref="A83:C83"/>
    <mergeCell ref="A84:C84"/>
    <mergeCell ref="A85:C85"/>
    <mergeCell ref="A86:C86"/>
    <mergeCell ref="A105:C105"/>
    <mergeCell ref="A114:C114"/>
    <mergeCell ref="A163:C163"/>
    <mergeCell ref="A198:C198"/>
    <mergeCell ref="A199:C199"/>
    <mergeCell ref="J192:K192"/>
    <mergeCell ref="J193:K193"/>
    <mergeCell ref="J194:K194"/>
    <mergeCell ref="M79:N79"/>
    <mergeCell ref="M83:N83"/>
    <mergeCell ref="M84:N84"/>
    <mergeCell ref="M105:N105"/>
    <mergeCell ref="M106:N106"/>
    <mergeCell ref="M114:N114"/>
    <mergeCell ref="M115:N115"/>
    <mergeCell ref="M199:N199"/>
    <mergeCell ref="AX149:AY149"/>
    <mergeCell ref="AX164:AY164"/>
    <mergeCell ref="AX166:AY166"/>
    <mergeCell ref="AX170:AY170"/>
    <mergeCell ref="AX181:AY181"/>
    <mergeCell ref="AX184:AY184"/>
    <mergeCell ref="AX197:AY197"/>
    <mergeCell ref="AX211:AY211"/>
    <mergeCell ref="AX151:AY151"/>
    <mergeCell ref="AX152:AY152"/>
    <mergeCell ref="AX153:AY153"/>
    <mergeCell ref="AX154:AY154"/>
    <mergeCell ref="AX155:AY155"/>
    <mergeCell ref="AX156:AY156"/>
    <mergeCell ref="AX157:AY157"/>
    <mergeCell ref="AX158:AY158"/>
    <mergeCell ref="AX159:AY159"/>
    <mergeCell ref="AX179:AY179"/>
    <mergeCell ref="AX180:AY180"/>
    <mergeCell ref="AX175:AY175"/>
    <mergeCell ref="AG116:AH116"/>
    <mergeCell ref="AG117:AH117"/>
    <mergeCell ref="AG135:AH135"/>
    <mergeCell ref="AG136:AH136"/>
    <mergeCell ref="AG148:AH148"/>
    <mergeCell ref="AG149:AH149"/>
    <mergeCell ref="AG150:AH150"/>
    <mergeCell ref="AG164:AH164"/>
    <mergeCell ref="AG165:AH165"/>
    <mergeCell ref="AG166:AH166"/>
    <mergeCell ref="AG167:AH167"/>
    <mergeCell ref="AG170:AH170"/>
    <mergeCell ref="AG171:AH171"/>
    <mergeCell ref="AG172:AH172"/>
    <mergeCell ref="AG173:AH173"/>
    <mergeCell ref="AG181:AH181"/>
    <mergeCell ref="AG182:AH182"/>
    <mergeCell ref="AG160:AH160"/>
    <mergeCell ref="AG161:AH161"/>
    <mergeCell ref="AG162:AH162"/>
    <mergeCell ref="AG184:AH184"/>
    <mergeCell ref="AG185:AH185"/>
    <mergeCell ref="AG197:AH197"/>
    <mergeCell ref="AG198:AH198"/>
    <mergeCell ref="AI199:AJ199"/>
    <mergeCell ref="AB166:AC166"/>
    <mergeCell ref="AB167:AC167"/>
    <mergeCell ref="AB168:AC168"/>
    <mergeCell ref="AI116:AJ116"/>
    <mergeCell ref="AI117:AJ117"/>
    <mergeCell ref="AI135:AJ135"/>
    <mergeCell ref="AI136:AJ136"/>
    <mergeCell ref="AI148:AJ148"/>
    <mergeCell ref="AI149:AJ149"/>
    <mergeCell ref="AI150:AJ150"/>
    <mergeCell ref="AI164:AJ164"/>
    <mergeCell ref="AI165:AJ165"/>
    <mergeCell ref="AI166:AJ166"/>
    <mergeCell ref="AG137:AH137"/>
    <mergeCell ref="AG138:AH138"/>
    <mergeCell ref="AG139:AH139"/>
    <mergeCell ref="AG140:AH140"/>
    <mergeCell ref="AG141:AH141"/>
    <mergeCell ref="AG142:AH142"/>
    <mergeCell ref="AG143:AH143"/>
    <mergeCell ref="Y136:Z136"/>
    <mergeCell ref="Y148:Z148"/>
    <mergeCell ref="Y149:Z149"/>
    <mergeCell ref="Y150:Z150"/>
    <mergeCell ref="Y164:Z164"/>
    <mergeCell ref="Y165:Z165"/>
    <mergeCell ref="Y166:Z166"/>
    <mergeCell ref="Y167:Z167"/>
    <mergeCell ref="Y170:Z170"/>
    <mergeCell ref="Y171:Z171"/>
    <mergeCell ref="Y172:Z172"/>
    <mergeCell ref="Y173:Z173"/>
    <mergeCell ref="Y181:Z181"/>
    <mergeCell ref="Y182:Z182"/>
    <mergeCell ref="V135:W135"/>
    <mergeCell ref="V136:W136"/>
    <mergeCell ref="V148:W148"/>
    <mergeCell ref="V149:W149"/>
    <mergeCell ref="V150:W150"/>
    <mergeCell ref="V164:W164"/>
    <mergeCell ref="V165:W165"/>
    <mergeCell ref="V166:W166"/>
    <mergeCell ref="V167:W167"/>
    <mergeCell ref="V170:W170"/>
    <mergeCell ref="V171:W171"/>
    <mergeCell ref="V172:W172"/>
    <mergeCell ref="V173:W173"/>
    <mergeCell ref="V181:W181"/>
    <mergeCell ref="V182:W182"/>
    <mergeCell ref="Y174:Z174"/>
    <mergeCell ref="Y175:Z175"/>
    <mergeCell ref="Y176:Z176"/>
    <mergeCell ref="V184:W184"/>
    <mergeCell ref="V185:W185"/>
    <mergeCell ref="V151:W151"/>
    <mergeCell ref="V152:W152"/>
    <mergeCell ref="V153:W153"/>
    <mergeCell ref="V154:W154"/>
    <mergeCell ref="V155:W155"/>
    <mergeCell ref="V156:W156"/>
    <mergeCell ref="V157:W157"/>
    <mergeCell ref="V158:W158"/>
    <mergeCell ref="V159:W159"/>
    <mergeCell ref="V160:W160"/>
    <mergeCell ref="V161:W161"/>
    <mergeCell ref="V162:W162"/>
    <mergeCell ref="V197:W197"/>
    <mergeCell ref="V198:W198"/>
    <mergeCell ref="V201:W201"/>
    <mergeCell ref="V202:W202"/>
    <mergeCell ref="V206:W206"/>
    <mergeCell ref="V211:W211"/>
    <mergeCell ref="V212:W212"/>
    <mergeCell ref="V213:W213"/>
    <mergeCell ref="V214:W214"/>
    <mergeCell ref="P198:Q198"/>
    <mergeCell ref="P201:Q201"/>
    <mergeCell ref="P202:Q202"/>
    <mergeCell ref="P211:Q211"/>
    <mergeCell ref="P212:Q212"/>
    <mergeCell ref="V200:W200"/>
    <mergeCell ref="S199:T199"/>
    <mergeCell ref="S200:T200"/>
    <mergeCell ref="S116:T116"/>
    <mergeCell ref="S117:T117"/>
    <mergeCell ref="S135:T135"/>
    <mergeCell ref="S136:T136"/>
    <mergeCell ref="S148:T148"/>
    <mergeCell ref="S149:T149"/>
    <mergeCell ref="S150:T150"/>
    <mergeCell ref="S164:T164"/>
    <mergeCell ref="S165:T165"/>
    <mergeCell ref="S166:T166"/>
    <mergeCell ref="S167:T167"/>
    <mergeCell ref="S170:T170"/>
    <mergeCell ref="S171:T171"/>
    <mergeCell ref="S172:T172"/>
    <mergeCell ref="S173:T173"/>
    <mergeCell ref="S181:T181"/>
    <mergeCell ref="S182:T182"/>
    <mergeCell ref="S168:T168"/>
    <mergeCell ref="S169:T169"/>
    <mergeCell ref="S160:T160"/>
    <mergeCell ref="S161:T161"/>
    <mergeCell ref="S162:T162"/>
    <mergeCell ref="S151:T151"/>
    <mergeCell ref="S152:T152"/>
    <mergeCell ref="S153:T153"/>
    <mergeCell ref="S154:T154"/>
    <mergeCell ref="S155:T155"/>
    <mergeCell ref="S156:T156"/>
    <mergeCell ref="S157:T157"/>
    <mergeCell ref="P156:Q156"/>
    <mergeCell ref="P157:Q157"/>
    <mergeCell ref="S184:T184"/>
    <mergeCell ref="S185:T185"/>
    <mergeCell ref="S197:T197"/>
    <mergeCell ref="S198:T198"/>
    <mergeCell ref="S201:T201"/>
    <mergeCell ref="S202:T202"/>
    <mergeCell ref="M184:N184"/>
    <mergeCell ref="M185:N185"/>
    <mergeCell ref="M197:N197"/>
    <mergeCell ref="M198:N198"/>
    <mergeCell ref="M201:N201"/>
    <mergeCell ref="M202:N202"/>
    <mergeCell ref="P197:Q197"/>
    <mergeCell ref="M200:N200"/>
    <mergeCell ref="P184:Q184"/>
    <mergeCell ref="P185:Q185"/>
    <mergeCell ref="P186:Q186"/>
    <mergeCell ref="P187:Q187"/>
    <mergeCell ref="P199:Q199"/>
    <mergeCell ref="P200:Q200"/>
    <mergeCell ref="M173:N173"/>
    <mergeCell ref="M181:N181"/>
    <mergeCell ref="M182:N182"/>
    <mergeCell ref="M168:N168"/>
    <mergeCell ref="M169:N169"/>
    <mergeCell ref="D196:F196"/>
    <mergeCell ref="P168:Q168"/>
    <mergeCell ref="P169:Q169"/>
    <mergeCell ref="P136:Q136"/>
    <mergeCell ref="P148:Q148"/>
    <mergeCell ref="P149:Q149"/>
    <mergeCell ref="P150:Q150"/>
    <mergeCell ref="P164:Q164"/>
    <mergeCell ref="P140:Q140"/>
    <mergeCell ref="P141:Q141"/>
    <mergeCell ref="P142:Q142"/>
    <mergeCell ref="P143:Q143"/>
    <mergeCell ref="P144:Q144"/>
    <mergeCell ref="P151:Q151"/>
    <mergeCell ref="P152:Q152"/>
    <mergeCell ref="P153:Q153"/>
    <mergeCell ref="P154:Q154"/>
    <mergeCell ref="P155:Q155"/>
    <mergeCell ref="M116:N116"/>
    <mergeCell ref="M117:N117"/>
    <mergeCell ref="M135:N135"/>
    <mergeCell ref="M136:N136"/>
    <mergeCell ref="M148:N148"/>
    <mergeCell ref="M149:N149"/>
    <mergeCell ref="M150:N150"/>
    <mergeCell ref="M164:N164"/>
    <mergeCell ref="M165:N165"/>
    <mergeCell ref="M166:N166"/>
    <mergeCell ref="M167:N167"/>
    <mergeCell ref="M170:N170"/>
    <mergeCell ref="M171:N171"/>
    <mergeCell ref="M172:N172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A197:C197"/>
    <mergeCell ref="A201:C201"/>
    <mergeCell ref="A211:C211"/>
    <mergeCell ref="D116:F116"/>
    <mergeCell ref="D117:F117"/>
    <mergeCell ref="D135:F135"/>
    <mergeCell ref="D136:F136"/>
    <mergeCell ref="D148:F148"/>
    <mergeCell ref="D149:F149"/>
    <mergeCell ref="D150:F150"/>
    <mergeCell ref="D164:F164"/>
    <mergeCell ref="D165:F165"/>
    <mergeCell ref="D166:F166"/>
    <mergeCell ref="D167:F167"/>
    <mergeCell ref="D170:F170"/>
    <mergeCell ref="D171:F171"/>
    <mergeCell ref="D172:F172"/>
    <mergeCell ref="D173:F173"/>
    <mergeCell ref="D181:F181"/>
    <mergeCell ref="D182:F182"/>
    <mergeCell ref="D184:F184"/>
    <mergeCell ref="D185:F185"/>
    <mergeCell ref="D197:F197"/>
    <mergeCell ref="D198:F198"/>
    <mergeCell ref="D201:F201"/>
    <mergeCell ref="D202:F202"/>
    <mergeCell ref="A200:C200"/>
    <mergeCell ref="AG90:AH90"/>
    <mergeCell ref="AG95:AH95"/>
    <mergeCell ref="AI85:AJ85"/>
    <mergeCell ref="AI86:AJ86"/>
    <mergeCell ref="AI87:AJ87"/>
    <mergeCell ref="AI88:AJ88"/>
    <mergeCell ref="AI89:AJ89"/>
    <mergeCell ref="AI90:AJ90"/>
    <mergeCell ref="AI95:AJ95"/>
    <mergeCell ref="AX90:AY90"/>
    <mergeCell ref="AX103:AY103"/>
    <mergeCell ref="D215:F215"/>
    <mergeCell ref="D212:F212"/>
    <mergeCell ref="G116:H116"/>
    <mergeCell ref="G117:H117"/>
    <mergeCell ref="G135:H135"/>
    <mergeCell ref="G136:H136"/>
    <mergeCell ref="G148:H148"/>
    <mergeCell ref="G149:H149"/>
    <mergeCell ref="G150:H150"/>
    <mergeCell ref="G164:H164"/>
    <mergeCell ref="G165:H165"/>
    <mergeCell ref="G166:H166"/>
    <mergeCell ref="G167:H167"/>
    <mergeCell ref="G170:H170"/>
    <mergeCell ref="G171:H171"/>
    <mergeCell ref="G172:H172"/>
    <mergeCell ref="V90:W90"/>
    <mergeCell ref="V95:W95"/>
    <mergeCell ref="Y85:Z85"/>
    <mergeCell ref="Y86:Z86"/>
    <mergeCell ref="Y87:Z87"/>
    <mergeCell ref="Y88:Z88"/>
    <mergeCell ref="Y89:Z89"/>
    <mergeCell ref="Y90:Z90"/>
    <mergeCell ref="Y95:Z95"/>
    <mergeCell ref="V99:W99"/>
    <mergeCell ref="V100:W100"/>
    <mergeCell ref="V101:W101"/>
    <mergeCell ref="V103:W103"/>
    <mergeCell ref="V104:W104"/>
    <mergeCell ref="V97:W97"/>
    <mergeCell ref="Y97:Z97"/>
    <mergeCell ref="S85:T85"/>
    <mergeCell ref="M85:N85"/>
    <mergeCell ref="M86:N86"/>
    <mergeCell ref="M87:N87"/>
    <mergeCell ref="M88:N88"/>
    <mergeCell ref="M89:N89"/>
    <mergeCell ref="M90:N90"/>
    <mergeCell ref="M95:N95"/>
    <mergeCell ref="P85:Q85"/>
    <mergeCell ref="P86:Q86"/>
    <mergeCell ref="P87:Q87"/>
    <mergeCell ref="P88:Q88"/>
    <mergeCell ref="P89:Q89"/>
    <mergeCell ref="P90:Q90"/>
    <mergeCell ref="P95:Q95"/>
    <mergeCell ref="P99:Q99"/>
    <mergeCell ref="J85:K85"/>
    <mergeCell ref="J86:K86"/>
    <mergeCell ref="J87:K87"/>
    <mergeCell ref="G89:H89"/>
    <mergeCell ref="G90:H90"/>
    <mergeCell ref="G95:H95"/>
    <mergeCell ref="A99:C99"/>
    <mergeCell ref="A101:C101"/>
    <mergeCell ref="A100:C100"/>
    <mergeCell ref="A103:C103"/>
    <mergeCell ref="A104:C104"/>
    <mergeCell ref="D103:F103"/>
    <mergeCell ref="AI71:AJ71"/>
    <mergeCell ref="AI72:AJ72"/>
    <mergeCell ref="AI73:AJ73"/>
    <mergeCell ref="AI74:AJ74"/>
    <mergeCell ref="AI75:AJ75"/>
    <mergeCell ref="AI76:AJ76"/>
    <mergeCell ref="AI77:AJ77"/>
    <mergeCell ref="A87:C87"/>
    <mergeCell ref="A88:C88"/>
    <mergeCell ref="A89:C89"/>
    <mergeCell ref="S89:T89"/>
    <mergeCell ref="AG87:AH87"/>
    <mergeCell ref="AG88:AH88"/>
    <mergeCell ref="AG89:AH89"/>
    <mergeCell ref="S78:T78"/>
    <mergeCell ref="S79:T79"/>
    <mergeCell ref="S83:T83"/>
    <mergeCell ref="S84:T84"/>
    <mergeCell ref="S86:T86"/>
    <mergeCell ref="AG78:AH78"/>
    <mergeCell ref="AG79:AH79"/>
    <mergeCell ref="AG83:AH83"/>
    <mergeCell ref="AG84:AH84"/>
    <mergeCell ref="AG85:AH85"/>
    <mergeCell ref="Y71:Z71"/>
    <mergeCell ref="Y72:Z72"/>
    <mergeCell ref="Y73:Z73"/>
    <mergeCell ref="Y74:Z74"/>
    <mergeCell ref="Y75:Z75"/>
    <mergeCell ref="Y76:Z76"/>
    <mergeCell ref="Y77:Z77"/>
    <mergeCell ref="AG71:AH71"/>
    <mergeCell ref="AG72:AH72"/>
    <mergeCell ref="AG73:AH73"/>
    <mergeCell ref="AG74:AH74"/>
    <mergeCell ref="AG75:AH75"/>
    <mergeCell ref="AG76:AH76"/>
    <mergeCell ref="AG77:AH77"/>
    <mergeCell ref="S71:T71"/>
    <mergeCell ref="S72:T72"/>
    <mergeCell ref="S73:T73"/>
    <mergeCell ref="S74:T74"/>
    <mergeCell ref="S75:T75"/>
    <mergeCell ref="S76:T76"/>
    <mergeCell ref="S77:T77"/>
    <mergeCell ref="V71:W71"/>
    <mergeCell ref="V72:W72"/>
    <mergeCell ref="V73:W73"/>
    <mergeCell ref="V74:W74"/>
    <mergeCell ref="V75:W75"/>
    <mergeCell ref="V76:W76"/>
    <mergeCell ref="V77:W77"/>
    <mergeCell ref="AI41:AJ41"/>
    <mergeCell ref="AI42:AJ42"/>
    <mergeCell ref="AI43:AJ43"/>
    <mergeCell ref="AI44:AJ44"/>
    <mergeCell ref="AI45:AJ45"/>
    <mergeCell ref="AI46:AJ46"/>
    <mergeCell ref="G71:H71"/>
    <mergeCell ref="G72:H72"/>
    <mergeCell ref="G73:H73"/>
    <mergeCell ref="G74:H74"/>
    <mergeCell ref="G75:H75"/>
    <mergeCell ref="G76:H76"/>
    <mergeCell ref="G77:H77"/>
    <mergeCell ref="J71:K71"/>
    <mergeCell ref="J72:K72"/>
    <mergeCell ref="J73:K73"/>
    <mergeCell ref="J74:K74"/>
    <mergeCell ref="J75:K75"/>
    <mergeCell ref="A19:C19"/>
    <mergeCell ref="A20:C20"/>
    <mergeCell ref="A21:C21"/>
    <mergeCell ref="A22:C22"/>
    <mergeCell ref="AI33:AJ33"/>
    <mergeCell ref="Y41:Z41"/>
    <mergeCell ref="Y42:Z42"/>
    <mergeCell ref="Y43:Z43"/>
    <mergeCell ref="Y44:Z44"/>
    <mergeCell ref="Y45:Z45"/>
    <mergeCell ref="Y46:Z46"/>
    <mergeCell ref="Y47:Z47"/>
    <mergeCell ref="Y48:Z48"/>
    <mergeCell ref="Y39:Z39"/>
    <mergeCell ref="Y40:Z40"/>
    <mergeCell ref="AB39:AC39"/>
    <mergeCell ref="AB40:AC40"/>
    <mergeCell ref="AB41:AC41"/>
    <mergeCell ref="AB42:AC42"/>
    <mergeCell ref="AB43:AC43"/>
    <mergeCell ref="AB44:AC44"/>
    <mergeCell ref="AB45:AC45"/>
    <mergeCell ref="AB46:AC46"/>
    <mergeCell ref="AB47:AC47"/>
    <mergeCell ref="AB48:AC48"/>
    <mergeCell ref="AG42:AH42"/>
    <mergeCell ref="AG43:AH43"/>
    <mergeCell ref="AG44:AH44"/>
    <mergeCell ref="AG45:AH45"/>
    <mergeCell ref="AG46:AH46"/>
    <mergeCell ref="AI39:AJ39"/>
    <mergeCell ref="AI40:AJ40"/>
    <mergeCell ref="AX251:AY251"/>
    <mergeCell ref="AX252:AY252"/>
    <mergeCell ref="AX253:AY253"/>
    <mergeCell ref="AX254:AY254"/>
    <mergeCell ref="AX198:AY198"/>
    <mergeCell ref="AX202:AY202"/>
    <mergeCell ref="AX266:AY266"/>
    <mergeCell ref="AX267:AY267"/>
    <mergeCell ref="AX268:AY268"/>
    <mergeCell ref="AX212:AY212"/>
    <mergeCell ref="AX199:AY199"/>
    <mergeCell ref="AX200:AY200"/>
    <mergeCell ref="AX201:AY201"/>
    <mergeCell ref="AX173:AY173"/>
    <mergeCell ref="AX216:AY216"/>
    <mergeCell ref="AX217:AY217"/>
    <mergeCell ref="AX218:AY218"/>
    <mergeCell ref="AX219:AY219"/>
    <mergeCell ref="AX220:AY220"/>
    <mergeCell ref="AX182:AY182"/>
    <mergeCell ref="AX224:AY224"/>
    <mergeCell ref="AX225:AY225"/>
    <mergeCell ref="AX206:AY206"/>
    <mergeCell ref="AX248:AY248"/>
    <mergeCell ref="AX249:AY249"/>
    <mergeCell ref="AX250:AY250"/>
    <mergeCell ref="AX5:AY5"/>
    <mergeCell ref="AX6:AY6"/>
    <mergeCell ref="AX7:AY7"/>
    <mergeCell ref="AX148:AY148"/>
    <mergeCell ref="AX172:AY172"/>
    <mergeCell ref="AX174:AY174"/>
    <mergeCell ref="AX150:AY150"/>
    <mergeCell ref="AX191:AY191"/>
    <mergeCell ref="AX192:AY192"/>
    <mergeCell ref="AX193:AY193"/>
    <mergeCell ref="AX194:AY194"/>
    <mergeCell ref="AX195:AY195"/>
    <mergeCell ref="AX196:AY196"/>
    <mergeCell ref="AX167:AY167"/>
    <mergeCell ref="AX165:AY165"/>
    <mergeCell ref="AX73:AY73"/>
    <mergeCell ref="AX74:AY74"/>
    <mergeCell ref="AX75:AY75"/>
    <mergeCell ref="AX76:AY76"/>
    <mergeCell ref="AX77:AY77"/>
    <mergeCell ref="AX95:AY95"/>
    <mergeCell ref="AX160:AY160"/>
    <mergeCell ref="AX161:AY161"/>
    <mergeCell ref="P165:Q165"/>
    <mergeCell ref="P166:Q166"/>
    <mergeCell ref="P167:Q167"/>
    <mergeCell ref="P170:Q170"/>
    <mergeCell ref="AG199:AH199"/>
    <mergeCell ref="AG200:AH200"/>
    <mergeCell ref="Y220:Z220"/>
    <mergeCell ref="V220:W220"/>
    <mergeCell ref="S220:T220"/>
    <mergeCell ref="P220:Q220"/>
    <mergeCell ref="M220:N220"/>
    <mergeCell ref="J220:K220"/>
    <mergeCell ref="S206:T206"/>
    <mergeCell ref="S211:T211"/>
    <mergeCell ref="S212:T212"/>
    <mergeCell ref="AI214:AJ214"/>
    <mergeCell ref="AI215:AJ215"/>
    <mergeCell ref="V219:W219"/>
    <mergeCell ref="Y217:Z217"/>
    <mergeCell ref="Y218:Z218"/>
    <mergeCell ref="Y219:Z219"/>
    <mergeCell ref="G220:H220"/>
    <mergeCell ref="D220:F220"/>
    <mergeCell ref="AG217:AH217"/>
    <mergeCell ref="AG218:AH218"/>
    <mergeCell ref="AG219:AH219"/>
    <mergeCell ref="AI213:AJ213"/>
    <mergeCell ref="AG213:AH213"/>
    <mergeCell ref="AG214:AH214"/>
    <mergeCell ref="J218:K218"/>
    <mergeCell ref="G216:H216"/>
    <mergeCell ref="G217:H217"/>
    <mergeCell ref="G218:H218"/>
    <mergeCell ref="J215:K215"/>
    <mergeCell ref="G212:H212"/>
    <mergeCell ref="D211:F211"/>
    <mergeCell ref="M211:N211"/>
    <mergeCell ref="M206:N206"/>
    <mergeCell ref="A220:C220"/>
    <mergeCell ref="AI220:AJ220"/>
    <mergeCell ref="AG220:AH220"/>
    <mergeCell ref="D216:F216"/>
    <mergeCell ref="AX163:AY163"/>
    <mergeCell ref="G163:H163"/>
    <mergeCell ref="J163:K163"/>
    <mergeCell ref="M163:N163"/>
    <mergeCell ref="P163:Q163"/>
    <mergeCell ref="S163:T163"/>
    <mergeCell ref="V163:W163"/>
    <mergeCell ref="Y163:Z163"/>
    <mergeCell ref="D183:F183"/>
    <mergeCell ref="A185:C185"/>
    <mergeCell ref="A191:C191"/>
    <mergeCell ref="G173:H173"/>
    <mergeCell ref="G181:H181"/>
    <mergeCell ref="G182:H182"/>
    <mergeCell ref="G184:H184"/>
    <mergeCell ref="G185:H185"/>
    <mergeCell ref="AG64:AH64"/>
    <mergeCell ref="AI64:AJ64"/>
    <mergeCell ref="AI188:AJ188"/>
    <mergeCell ref="A61:C61"/>
    <mergeCell ref="A64:C64"/>
    <mergeCell ref="A70:C70"/>
    <mergeCell ref="A71:C71"/>
    <mergeCell ref="A72:C72"/>
    <mergeCell ref="A73:C73"/>
    <mergeCell ref="A74:C74"/>
    <mergeCell ref="A75:C75"/>
    <mergeCell ref="A76:C76"/>
    <mergeCell ref="A77:C77"/>
    <mergeCell ref="A62:C62"/>
    <mergeCell ref="S62:T62"/>
    <mergeCell ref="S64:T64"/>
    <mergeCell ref="G186:H186"/>
    <mergeCell ref="G187:H187"/>
    <mergeCell ref="AI200:AJ200"/>
    <mergeCell ref="AG32:AH32"/>
    <mergeCell ref="AG31:AH31"/>
    <mergeCell ref="M51:N51"/>
    <mergeCell ref="J51:K51"/>
    <mergeCell ref="J50:K50"/>
    <mergeCell ref="V31:W31"/>
    <mergeCell ref="V30:W30"/>
    <mergeCell ref="Y30:Z30"/>
    <mergeCell ref="AB31:AC31"/>
    <mergeCell ref="AI32:AJ32"/>
    <mergeCell ref="AG33:AH33"/>
    <mergeCell ref="AI31:AJ31"/>
    <mergeCell ref="AG163:AH163"/>
    <mergeCell ref="AI163:AJ163"/>
    <mergeCell ref="AB49:AC49"/>
    <mergeCell ref="AB50:AC50"/>
    <mergeCell ref="AB51:AC51"/>
    <mergeCell ref="AB52:AC52"/>
    <mergeCell ref="AB53:AC53"/>
    <mergeCell ref="AB54:AC54"/>
    <mergeCell ref="AB55:AC55"/>
    <mergeCell ref="AB36:AC36"/>
    <mergeCell ref="A28:C28"/>
    <mergeCell ref="A30:C30"/>
    <mergeCell ref="D26:F26"/>
    <mergeCell ref="D27:F27"/>
    <mergeCell ref="M23:N23"/>
    <mergeCell ref="P23:Q23"/>
    <mergeCell ref="S23:T23"/>
    <mergeCell ref="Y23:Z23"/>
    <mergeCell ref="A50:C50"/>
    <mergeCell ref="D50:F50"/>
    <mergeCell ref="G50:H50"/>
    <mergeCell ref="D20:F20"/>
    <mergeCell ref="D21:F21"/>
    <mergeCell ref="D22:F22"/>
    <mergeCell ref="G20:H20"/>
    <mergeCell ref="G21:H21"/>
    <mergeCell ref="G22:H22"/>
    <mergeCell ref="J20:K20"/>
    <mergeCell ref="J21:K21"/>
    <mergeCell ref="J22:K22"/>
    <mergeCell ref="M20:N20"/>
    <mergeCell ref="M21:N21"/>
    <mergeCell ref="M22:N22"/>
    <mergeCell ref="J31:K31"/>
    <mergeCell ref="M31:N31"/>
    <mergeCell ref="D28:F28"/>
    <mergeCell ref="A1:F2"/>
    <mergeCell ref="A5:C6"/>
    <mergeCell ref="D5:F6"/>
    <mergeCell ref="V21:W21"/>
    <mergeCell ref="V22:W22"/>
    <mergeCell ref="Y22:Z22"/>
    <mergeCell ref="Y21:Z21"/>
    <mergeCell ref="A23:C23"/>
    <mergeCell ref="D23:F23"/>
    <mergeCell ref="AE3:AF3"/>
    <mergeCell ref="P4:Q4"/>
    <mergeCell ref="Y4:Z4"/>
    <mergeCell ref="P20:Q20"/>
    <mergeCell ref="P21:Q21"/>
    <mergeCell ref="P22:Q22"/>
    <mergeCell ref="AG23:AH23"/>
    <mergeCell ref="AI23:AJ23"/>
    <mergeCell ref="A15:C15"/>
    <mergeCell ref="D15:F15"/>
    <mergeCell ref="AI3:AJ3"/>
    <mergeCell ref="AI4:AJ4"/>
    <mergeCell ref="AG5:AH7"/>
    <mergeCell ref="AI5:AJ7"/>
    <mergeCell ref="AG15:AH15"/>
    <mergeCell ref="AI15:AJ15"/>
    <mergeCell ref="V3:W3"/>
    <mergeCell ref="Y3:Z3"/>
    <mergeCell ref="P3:Q3"/>
    <mergeCell ref="S3:T3"/>
    <mergeCell ref="A7:C7"/>
    <mergeCell ref="M4:N4"/>
    <mergeCell ref="M3:N3"/>
    <mergeCell ref="G3:H3"/>
    <mergeCell ref="G4:H4"/>
    <mergeCell ref="J3:K3"/>
    <mergeCell ref="J4:K4"/>
    <mergeCell ref="S22:T22"/>
    <mergeCell ref="S21:T21"/>
    <mergeCell ref="G23:H23"/>
    <mergeCell ref="J23:K23"/>
    <mergeCell ref="P32:Q32"/>
    <mergeCell ref="P31:Q31"/>
    <mergeCell ref="P33:Q33"/>
    <mergeCell ref="S31:T31"/>
    <mergeCell ref="S32:T32"/>
    <mergeCell ref="G8:H8"/>
    <mergeCell ref="J8:K8"/>
    <mergeCell ref="M8:N8"/>
    <mergeCell ref="A32:C32"/>
    <mergeCell ref="A8:C8"/>
    <mergeCell ref="G5:H7"/>
    <mergeCell ref="D51:F51"/>
    <mergeCell ref="D53:F53"/>
    <mergeCell ref="A16:C16"/>
    <mergeCell ref="AI14:AJ14"/>
    <mergeCell ref="AI13:AJ13"/>
    <mergeCell ref="AI12:AJ12"/>
    <mergeCell ref="AI11:AJ11"/>
    <mergeCell ref="AI10:AJ10"/>
    <mergeCell ref="AI9:AJ9"/>
    <mergeCell ref="Y14:Z14"/>
    <mergeCell ref="V14:W14"/>
    <mergeCell ref="AI17:AJ17"/>
    <mergeCell ref="Y15:Z15"/>
    <mergeCell ref="V4:W4"/>
    <mergeCell ref="S4:T4"/>
    <mergeCell ref="S8:T8"/>
    <mergeCell ref="A17:C17"/>
    <mergeCell ref="A29:C29"/>
    <mergeCell ref="P8:Q8"/>
    <mergeCell ref="J30:K30"/>
    <mergeCell ref="J32:K32"/>
    <mergeCell ref="J33:K33"/>
    <mergeCell ref="P30:Q30"/>
    <mergeCell ref="S30:T30"/>
    <mergeCell ref="S33:T33"/>
    <mergeCell ref="S17:T17"/>
    <mergeCell ref="P17:Q17"/>
    <mergeCell ref="P50:Q50"/>
    <mergeCell ref="M50:N50"/>
    <mergeCell ref="A31:C31"/>
    <mergeCell ref="D31:F31"/>
    <mergeCell ref="D32:F32"/>
    <mergeCell ref="G32:H32"/>
    <mergeCell ref="A33:C33"/>
    <mergeCell ref="A25:C25"/>
    <mergeCell ref="A26:C26"/>
    <mergeCell ref="A27:C27"/>
    <mergeCell ref="D30:F30"/>
    <mergeCell ref="G30:H30"/>
    <mergeCell ref="M30:N30"/>
    <mergeCell ref="D33:F33"/>
    <mergeCell ref="P12:Q12"/>
    <mergeCell ref="S55:T55"/>
    <mergeCell ref="S54:T54"/>
    <mergeCell ref="S36:T36"/>
    <mergeCell ref="S50:T50"/>
    <mergeCell ref="A36:C36"/>
    <mergeCell ref="D36:F36"/>
    <mergeCell ref="G36:H36"/>
    <mergeCell ref="J36:K36"/>
    <mergeCell ref="M36:N36"/>
    <mergeCell ref="P36:Q36"/>
    <mergeCell ref="G55:H55"/>
    <mergeCell ref="G52:H52"/>
    <mergeCell ref="J55:K55"/>
    <mergeCell ref="P55:Q55"/>
    <mergeCell ref="S53:T53"/>
    <mergeCell ref="P52:Q52"/>
    <mergeCell ref="S52:T52"/>
    <mergeCell ref="S51:T51"/>
    <mergeCell ref="P51:Q51"/>
    <mergeCell ref="A52:C52"/>
    <mergeCell ref="D52:F52"/>
    <mergeCell ref="A55:C55"/>
    <mergeCell ref="A51:C51"/>
    <mergeCell ref="D49:F49"/>
    <mergeCell ref="D48:F48"/>
    <mergeCell ref="A53:C53"/>
    <mergeCell ref="D55:F55"/>
    <mergeCell ref="G39:H39"/>
    <mergeCell ref="G40:H40"/>
    <mergeCell ref="G41:H41"/>
    <mergeCell ref="G42:H42"/>
    <mergeCell ref="G43:H43"/>
    <mergeCell ref="Y199:Z199"/>
    <mergeCell ref="Y200:Z200"/>
    <mergeCell ref="Y214:Z214"/>
    <mergeCell ref="Y215:Z215"/>
    <mergeCell ref="Y216:Z216"/>
    <mergeCell ref="P71:Q71"/>
    <mergeCell ref="P72:Q72"/>
    <mergeCell ref="P73:Q73"/>
    <mergeCell ref="G33:H33"/>
    <mergeCell ref="J76:K76"/>
    <mergeCell ref="J77:K77"/>
    <mergeCell ref="M71:N71"/>
    <mergeCell ref="M72:N72"/>
    <mergeCell ref="M73:N73"/>
    <mergeCell ref="M74:N74"/>
    <mergeCell ref="M75:N75"/>
    <mergeCell ref="M76:N76"/>
    <mergeCell ref="P216:Q216"/>
    <mergeCell ref="Y213:Z213"/>
    <mergeCell ref="Y206:Z206"/>
    <mergeCell ref="A195:C195"/>
    <mergeCell ref="A192:C192"/>
    <mergeCell ref="A193:C193"/>
    <mergeCell ref="A183:C183"/>
    <mergeCell ref="M13:N13"/>
    <mergeCell ref="D17:F17"/>
    <mergeCell ref="G17:H17"/>
    <mergeCell ref="J17:K17"/>
    <mergeCell ref="M17:N17"/>
    <mergeCell ref="S14:T14"/>
    <mergeCell ref="P14:Q14"/>
    <mergeCell ref="M14:N14"/>
    <mergeCell ref="G15:H15"/>
    <mergeCell ref="J15:K15"/>
    <mergeCell ref="M15:N15"/>
    <mergeCell ref="P15:Q15"/>
    <mergeCell ref="S15:T15"/>
    <mergeCell ref="D195:F195"/>
    <mergeCell ref="D194:F194"/>
    <mergeCell ref="A194:C194"/>
    <mergeCell ref="V15:W15"/>
    <mergeCell ref="P9:Q9"/>
    <mergeCell ref="V20:W20"/>
    <mergeCell ref="Y20:Z20"/>
    <mergeCell ref="G219:H219"/>
    <mergeCell ref="J219:K219"/>
    <mergeCell ref="P217:Q217"/>
    <mergeCell ref="P218:Q218"/>
    <mergeCell ref="P219:Q219"/>
    <mergeCell ref="M213:N213"/>
    <mergeCell ref="M214:N214"/>
    <mergeCell ref="M216:N216"/>
    <mergeCell ref="M217:N217"/>
    <mergeCell ref="M218:N218"/>
    <mergeCell ref="M219:N219"/>
    <mergeCell ref="S213:T213"/>
    <mergeCell ref="S214:T214"/>
    <mergeCell ref="S215:T215"/>
    <mergeCell ref="S216:T216"/>
    <mergeCell ref="S217:T217"/>
    <mergeCell ref="S218:T218"/>
    <mergeCell ref="S219:T219"/>
    <mergeCell ref="G215:H215"/>
    <mergeCell ref="P11:Q11"/>
    <mergeCell ref="P10:Q10"/>
    <mergeCell ref="S9:T9"/>
    <mergeCell ref="S10:T10"/>
    <mergeCell ref="S11:T11"/>
    <mergeCell ref="S12:T12"/>
    <mergeCell ref="Y10:Z10"/>
    <mergeCell ref="V9:W9"/>
    <mergeCell ref="Y11:Z11"/>
    <mergeCell ref="V12:W12"/>
    <mergeCell ref="Y9:Z9"/>
    <mergeCell ref="Y12:Z12"/>
    <mergeCell ref="AG20:AH20"/>
    <mergeCell ref="AG13:AH13"/>
    <mergeCell ref="AG12:AH12"/>
    <mergeCell ref="AG11:AH11"/>
    <mergeCell ref="AG17:AH17"/>
    <mergeCell ref="AG14:AH14"/>
    <mergeCell ref="S13:T13"/>
    <mergeCell ref="P13:Q13"/>
    <mergeCell ref="S20:T20"/>
    <mergeCell ref="AG10:AH10"/>
    <mergeCell ref="AG9:AH9"/>
    <mergeCell ref="Y13:Z13"/>
    <mergeCell ref="V13:W13"/>
    <mergeCell ref="V17:W17"/>
    <mergeCell ref="Y17:Z17"/>
    <mergeCell ref="A196:C196"/>
    <mergeCell ref="A113:C113"/>
    <mergeCell ref="D107:F107"/>
    <mergeCell ref="D111:F111"/>
    <mergeCell ref="D112:F112"/>
    <mergeCell ref="D113:F113"/>
    <mergeCell ref="D174:F174"/>
    <mergeCell ref="D176:F176"/>
    <mergeCell ref="D175:F175"/>
    <mergeCell ref="D180:F180"/>
    <mergeCell ref="D179:F179"/>
    <mergeCell ref="A182:C182"/>
    <mergeCell ref="P64:Q64"/>
    <mergeCell ref="P62:Q62"/>
    <mergeCell ref="D104:F104"/>
    <mergeCell ref="M77:N77"/>
    <mergeCell ref="P74:Q74"/>
    <mergeCell ref="A9:C9"/>
    <mergeCell ref="A10:C10"/>
    <mergeCell ref="A11:C11"/>
    <mergeCell ref="A12:C12"/>
    <mergeCell ref="A13:C13"/>
    <mergeCell ref="A14:C14"/>
    <mergeCell ref="J12:K12"/>
    <mergeCell ref="J11:K11"/>
    <mergeCell ref="J10:K10"/>
    <mergeCell ref="J9:K9"/>
    <mergeCell ref="D13:F13"/>
    <mergeCell ref="J13:K13"/>
    <mergeCell ref="G13:H13"/>
    <mergeCell ref="D14:F14"/>
    <mergeCell ref="J14:K14"/>
    <mergeCell ref="G14:H14"/>
    <mergeCell ref="M9:N9"/>
    <mergeCell ref="M10:N10"/>
    <mergeCell ref="M11:N11"/>
    <mergeCell ref="M12:N12"/>
    <mergeCell ref="M48:N48"/>
    <mergeCell ref="M47:N47"/>
    <mergeCell ref="M49:N49"/>
    <mergeCell ref="M53:N53"/>
    <mergeCell ref="G151:H151"/>
    <mergeCell ref="J116:K116"/>
    <mergeCell ref="J117:K117"/>
    <mergeCell ref="J135:K135"/>
    <mergeCell ref="J136:K136"/>
    <mergeCell ref="J148:K148"/>
    <mergeCell ref="J149:K149"/>
    <mergeCell ref="J150:K150"/>
    <mergeCell ref="J164:K164"/>
    <mergeCell ref="J165:K165"/>
    <mergeCell ref="J166:K166"/>
    <mergeCell ref="G107:H107"/>
    <mergeCell ref="J107:K107"/>
    <mergeCell ref="M107:N107"/>
    <mergeCell ref="J167:K167"/>
    <mergeCell ref="J170:K170"/>
    <mergeCell ref="J171:K171"/>
    <mergeCell ref="J169:K169"/>
    <mergeCell ref="G168:H168"/>
    <mergeCell ref="G169:H169"/>
    <mergeCell ref="J62:K62"/>
    <mergeCell ref="J64:K64"/>
    <mergeCell ref="D71:F71"/>
    <mergeCell ref="D72:F72"/>
    <mergeCell ref="D73:F73"/>
    <mergeCell ref="D74:F74"/>
    <mergeCell ref="D75:F75"/>
    <mergeCell ref="D76:F76"/>
    <mergeCell ref="D77:F77"/>
    <mergeCell ref="J66:K66"/>
    <mergeCell ref="D66:F66"/>
    <mergeCell ref="G66:H66"/>
    <mergeCell ref="D67:F67"/>
    <mergeCell ref="G67:H67"/>
    <mergeCell ref="J67:K67"/>
    <mergeCell ref="A127:C127"/>
    <mergeCell ref="A107:C107"/>
    <mergeCell ref="A106:C106"/>
    <mergeCell ref="D62:F62"/>
    <mergeCell ref="D64:F64"/>
    <mergeCell ref="V8:W8"/>
    <mergeCell ref="Y8:Z8"/>
    <mergeCell ref="AG8:AH8"/>
    <mergeCell ref="AI8:AJ8"/>
    <mergeCell ref="AG3:AH3"/>
    <mergeCell ref="AG4:AH4"/>
    <mergeCell ref="D8:F8"/>
    <mergeCell ref="D9:F9"/>
    <mergeCell ref="D10:F10"/>
    <mergeCell ref="D11:F11"/>
    <mergeCell ref="D12:F12"/>
    <mergeCell ref="G9:H9"/>
    <mergeCell ref="G10:H10"/>
    <mergeCell ref="G11:H11"/>
    <mergeCell ref="G12:H12"/>
    <mergeCell ref="G62:H62"/>
    <mergeCell ref="G64:H64"/>
    <mergeCell ref="M52:N52"/>
    <mergeCell ref="AI47:AJ47"/>
    <mergeCell ref="AI48:AJ48"/>
    <mergeCell ref="AI49:AJ49"/>
    <mergeCell ref="AI53:AJ53"/>
    <mergeCell ref="AI51:AJ51"/>
    <mergeCell ref="AI52:AJ52"/>
    <mergeCell ref="A266:C266"/>
    <mergeCell ref="D206:F206"/>
    <mergeCell ref="D266:F266"/>
    <mergeCell ref="D169:F169"/>
    <mergeCell ref="D168:F168"/>
    <mergeCell ref="D81:F81"/>
    <mergeCell ref="G81:H81"/>
    <mergeCell ref="S47:T47"/>
    <mergeCell ref="V64:W64"/>
    <mergeCell ref="Y64:Z64"/>
    <mergeCell ref="V23:W23"/>
    <mergeCell ref="M33:N33"/>
    <mergeCell ref="M32:N32"/>
    <mergeCell ref="V33:W33"/>
    <mergeCell ref="V32:W32"/>
    <mergeCell ref="G47:H47"/>
    <mergeCell ref="G48:H48"/>
    <mergeCell ref="G49:H49"/>
    <mergeCell ref="G51:H51"/>
    <mergeCell ref="G53:H53"/>
    <mergeCell ref="G31:H31"/>
    <mergeCell ref="P75:Q75"/>
    <mergeCell ref="P76:Q76"/>
    <mergeCell ref="P77:Q77"/>
    <mergeCell ref="M54:N54"/>
    <mergeCell ref="D47:F47"/>
    <mergeCell ref="P47:Q47"/>
    <mergeCell ref="P48:Q48"/>
    <mergeCell ref="P49:Q49"/>
    <mergeCell ref="Y33:Z33"/>
    <mergeCell ref="Y32:Z32"/>
    <mergeCell ref="D54:F54"/>
    <mergeCell ref="AG21:AH21"/>
    <mergeCell ref="AG22:AH22"/>
    <mergeCell ref="AG36:AH36"/>
    <mergeCell ref="AG55:AH55"/>
    <mergeCell ref="AG54:AH54"/>
    <mergeCell ref="AG53:AH53"/>
    <mergeCell ref="AG52:AH52"/>
    <mergeCell ref="AG51:AH51"/>
    <mergeCell ref="AG50:AH50"/>
    <mergeCell ref="Y53:Z53"/>
    <mergeCell ref="Y51:Z51"/>
    <mergeCell ref="Y50:Z50"/>
    <mergeCell ref="Y52:Z52"/>
    <mergeCell ref="Y54:Z54"/>
    <mergeCell ref="Y55:Z55"/>
    <mergeCell ref="S49:T49"/>
    <mergeCell ref="S48:T48"/>
    <mergeCell ref="AI27:AJ27"/>
    <mergeCell ref="AI28:AJ28"/>
    <mergeCell ref="V47:W47"/>
    <mergeCell ref="V49:W49"/>
    <mergeCell ref="V48:W48"/>
    <mergeCell ref="V51:W51"/>
    <mergeCell ref="V50:W50"/>
    <mergeCell ref="V53:W53"/>
    <mergeCell ref="V52:W52"/>
    <mergeCell ref="V54:W54"/>
    <mergeCell ref="V55:W55"/>
    <mergeCell ref="V36:W36"/>
    <mergeCell ref="A60:C60"/>
    <mergeCell ref="D60:F60"/>
    <mergeCell ref="G60:H60"/>
    <mergeCell ref="J60:K60"/>
    <mergeCell ref="M60:N60"/>
    <mergeCell ref="P60:Q60"/>
    <mergeCell ref="S60:T60"/>
    <mergeCell ref="V60:W60"/>
    <mergeCell ref="A59:C59"/>
    <mergeCell ref="A47:C47"/>
    <mergeCell ref="A48:C48"/>
    <mergeCell ref="A49:C49"/>
    <mergeCell ref="D39:F39"/>
    <mergeCell ref="D40:F40"/>
    <mergeCell ref="D41:F41"/>
    <mergeCell ref="D42:F42"/>
    <mergeCell ref="D43:F43"/>
    <mergeCell ref="D44:F44"/>
    <mergeCell ref="D45:F45"/>
    <mergeCell ref="Y60:Z60"/>
    <mergeCell ref="AG60:AH60"/>
    <mergeCell ref="AI60:AJ60"/>
    <mergeCell ref="Y36:Z36"/>
    <mergeCell ref="G54:H54"/>
    <mergeCell ref="J5:K7"/>
    <mergeCell ref="M5:N7"/>
    <mergeCell ref="P5:Q7"/>
    <mergeCell ref="S5:T7"/>
    <mergeCell ref="V5:W7"/>
    <mergeCell ref="Y5:Z7"/>
    <mergeCell ref="J54:K54"/>
    <mergeCell ref="J52:K52"/>
    <mergeCell ref="J53:K53"/>
    <mergeCell ref="M55:N55"/>
    <mergeCell ref="P53:Q53"/>
    <mergeCell ref="P54:Q54"/>
    <mergeCell ref="AI36:AJ36"/>
    <mergeCell ref="AI55:AJ55"/>
    <mergeCell ref="AI54:AJ54"/>
    <mergeCell ref="AI20:AJ20"/>
    <mergeCell ref="AI21:AJ21"/>
    <mergeCell ref="AI22:AJ22"/>
    <mergeCell ref="AG26:AH26"/>
    <mergeCell ref="AG27:AH27"/>
    <mergeCell ref="AG28:AH28"/>
    <mergeCell ref="AG29:AH29"/>
    <mergeCell ref="AG30:AH30"/>
    <mergeCell ref="AI26:AJ26"/>
    <mergeCell ref="V62:W62"/>
    <mergeCell ref="Y62:Z62"/>
    <mergeCell ref="AG62:AH62"/>
    <mergeCell ref="AI62:AJ62"/>
    <mergeCell ref="M64:N64"/>
    <mergeCell ref="M62:N62"/>
    <mergeCell ref="J78:K78"/>
    <mergeCell ref="J79:K79"/>
    <mergeCell ref="M78:N78"/>
    <mergeCell ref="Y80:Z80"/>
    <mergeCell ref="V80:W80"/>
    <mergeCell ref="A82:C82"/>
    <mergeCell ref="D82:F82"/>
    <mergeCell ref="Y82:Z82"/>
    <mergeCell ref="P82:Q82"/>
    <mergeCell ref="A80:C80"/>
    <mergeCell ref="D80:F80"/>
    <mergeCell ref="G80:H80"/>
    <mergeCell ref="J80:K80"/>
    <mergeCell ref="M80:N80"/>
    <mergeCell ref="P80:Q80"/>
    <mergeCell ref="S80:T80"/>
    <mergeCell ref="A81:C81"/>
    <mergeCell ref="J81:K81"/>
    <mergeCell ref="M81:N81"/>
    <mergeCell ref="D123:F123"/>
    <mergeCell ref="D124:F124"/>
    <mergeCell ref="A115:C115"/>
    <mergeCell ref="A116:C116"/>
    <mergeCell ref="A117:C117"/>
    <mergeCell ref="A119:C119"/>
    <mergeCell ref="A120:C120"/>
    <mergeCell ref="D120:F120"/>
    <mergeCell ref="D119:F119"/>
    <mergeCell ref="G111:H111"/>
    <mergeCell ref="G112:H112"/>
    <mergeCell ref="G113:H113"/>
    <mergeCell ref="V81:W81"/>
    <mergeCell ref="Y81:Z81"/>
    <mergeCell ref="P81:Q81"/>
    <mergeCell ref="S81:T81"/>
    <mergeCell ref="A90:C90"/>
    <mergeCell ref="A95:C95"/>
    <mergeCell ref="D85:F85"/>
    <mergeCell ref="D86:F86"/>
    <mergeCell ref="D87:F87"/>
    <mergeCell ref="D88:F88"/>
    <mergeCell ref="D89:F89"/>
    <mergeCell ref="D90:F90"/>
    <mergeCell ref="D95:F95"/>
    <mergeCell ref="G85:H85"/>
    <mergeCell ref="G86:H86"/>
    <mergeCell ref="G87:H87"/>
    <mergeCell ref="G88:H88"/>
    <mergeCell ref="D134:F134"/>
    <mergeCell ref="A132:C132"/>
    <mergeCell ref="A131:C131"/>
    <mergeCell ref="A130:C130"/>
    <mergeCell ref="A129:C129"/>
    <mergeCell ref="A128:C128"/>
    <mergeCell ref="D128:F128"/>
    <mergeCell ref="D129:F129"/>
    <mergeCell ref="D130:F130"/>
    <mergeCell ref="D131:F131"/>
    <mergeCell ref="D132:F132"/>
    <mergeCell ref="P107:Q107"/>
    <mergeCell ref="S107:T107"/>
    <mergeCell ref="A108:C108"/>
    <mergeCell ref="A109:C109"/>
    <mergeCell ref="A110:C110"/>
    <mergeCell ref="D108:F108"/>
    <mergeCell ref="D109:F109"/>
    <mergeCell ref="D110:F110"/>
    <mergeCell ref="G110:H110"/>
    <mergeCell ref="M110:N110"/>
    <mergeCell ref="S110:T110"/>
    <mergeCell ref="A121:C121"/>
    <mergeCell ref="A124:C124"/>
    <mergeCell ref="A122:C122"/>
    <mergeCell ref="A123:C123"/>
    <mergeCell ref="D121:F121"/>
    <mergeCell ref="D122:F122"/>
    <mergeCell ref="A111:C111"/>
    <mergeCell ref="A112:C112"/>
    <mergeCell ref="D138:F138"/>
    <mergeCell ref="A136:C136"/>
    <mergeCell ref="A137:C137"/>
    <mergeCell ref="D137:F137"/>
    <mergeCell ref="A135:C135"/>
    <mergeCell ref="A126:C126"/>
    <mergeCell ref="D126:F126"/>
    <mergeCell ref="D127:F127"/>
    <mergeCell ref="A118:C118"/>
    <mergeCell ref="D118:F118"/>
    <mergeCell ref="A125:C125"/>
    <mergeCell ref="D125:F125"/>
    <mergeCell ref="D133:F133"/>
    <mergeCell ref="A148:C148"/>
    <mergeCell ref="A149:C149"/>
    <mergeCell ref="A164:C164"/>
    <mergeCell ref="A166:C166"/>
    <mergeCell ref="A170:C170"/>
    <mergeCell ref="A172:C172"/>
    <mergeCell ref="A154:C154"/>
    <mergeCell ref="A155:C155"/>
    <mergeCell ref="A178:C178"/>
    <mergeCell ref="A134:C134"/>
    <mergeCell ref="A133:C133"/>
    <mergeCell ref="A138:C138"/>
    <mergeCell ref="A140:C140"/>
    <mergeCell ref="A145:C145"/>
    <mergeCell ref="A143:C143"/>
    <mergeCell ref="A141:C141"/>
    <mergeCell ref="A142:C142"/>
    <mergeCell ref="D139:F139"/>
    <mergeCell ref="D140:F140"/>
    <mergeCell ref="D145:F145"/>
    <mergeCell ref="D143:F143"/>
    <mergeCell ref="D141:F141"/>
    <mergeCell ref="D142:F142"/>
    <mergeCell ref="D186:F186"/>
    <mergeCell ref="D187:F187"/>
    <mergeCell ref="D188:F188"/>
    <mergeCell ref="A144:C144"/>
    <mergeCell ref="D144:F144"/>
    <mergeCell ref="A150:C150"/>
    <mergeCell ref="A151:C151"/>
    <mergeCell ref="A152:C152"/>
    <mergeCell ref="A153:C153"/>
    <mergeCell ref="D153:F153"/>
    <mergeCell ref="D155:F155"/>
    <mergeCell ref="D151:F151"/>
    <mergeCell ref="A169:C169"/>
    <mergeCell ref="A171:C171"/>
    <mergeCell ref="A165:C165"/>
    <mergeCell ref="A173:C173"/>
    <mergeCell ref="A179:C179"/>
    <mergeCell ref="A176:C176"/>
    <mergeCell ref="A175:C175"/>
    <mergeCell ref="A181:C181"/>
    <mergeCell ref="A184:C184"/>
    <mergeCell ref="A186:C186"/>
    <mergeCell ref="A174:C174"/>
    <mergeCell ref="A180:C180"/>
    <mergeCell ref="A187:C187"/>
    <mergeCell ref="A168:C168"/>
    <mergeCell ref="A167:C167"/>
    <mergeCell ref="J195:K195"/>
    <mergeCell ref="J196:K196"/>
    <mergeCell ref="M186:N186"/>
    <mergeCell ref="M187:N187"/>
    <mergeCell ref="J188:K188"/>
    <mergeCell ref="J189:K189"/>
    <mergeCell ref="D154:F154"/>
    <mergeCell ref="A188:C188"/>
    <mergeCell ref="J190:K190"/>
    <mergeCell ref="J191:K191"/>
    <mergeCell ref="J168:K168"/>
    <mergeCell ref="G160:H160"/>
    <mergeCell ref="A190:C190"/>
    <mergeCell ref="A189:C189"/>
    <mergeCell ref="D193:F193"/>
    <mergeCell ref="D192:F192"/>
    <mergeCell ref="D191:F191"/>
    <mergeCell ref="D190:F190"/>
    <mergeCell ref="D189:F189"/>
    <mergeCell ref="G161:H161"/>
    <mergeCell ref="G162:H162"/>
    <mergeCell ref="M160:N160"/>
    <mergeCell ref="M161:N161"/>
    <mergeCell ref="M162:N162"/>
    <mergeCell ref="AX213:AY213"/>
    <mergeCell ref="AX214:AY214"/>
    <mergeCell ref="AX215:AY215"/>
    <mergeCell ref="AI212:AJ212"/>
    <mergeCell ref="AG212:AH212"/>
    <mergeCell ref="AU206:AW206"/>
    <mergeCell ref="AU211:AW211"/>
    <mergeCell ref="AU212:AW212"/>
    <mergeCell ref="AU213:AW213"/>
    <mergeCell ref="AU214:AW214"/>
    <mergeCell ref="AU215:AW215"/>
    <mergeCell ref="A54:C54"/>
    <mergeCell ref="A156:C156"/>
    <mergeCell ref="A157:C157"/>
    <mergeCell ref="A158:C158"/>
    <mergeCell ref="A159:C159"/>
    <mergeCell ref="A160:C160"/>
    <mergeCell ref="A161:C161"/>
    <mergeCell ref="A162:C162"/>
    <mergeCell ref="D158:F158"/>
    <mergeCell ref="D157:F157"/>
    <mergeCell ref="D156:F156"/>
    <mergeCell ref="D160:F160"/>
    <mergeCell ref="D159:F159"/>
    <mergeCell ref="A139:C139"/>
    <mergeCell ref="P188:Q188"/>
    <mergeCell ref="P189:Q189"/>
    <mergeCell ref="P190:Q190"/>
    <mergeCell ref="P191:Q191"/>
    <mergeCell ref="P192:Q192"/>
    <mergeCell ref="P193:Q193"/>
    <mergeCell ref="P194:Q194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V199:W199"/>
    <mergeCell ref="P195:Q195"/>
    <mergeCell ref="P196:Q196"/>
    <mergeCell ref="S186:T186"/>
    <mergeCell ref="S187:T187"/>
    <mergeCell ref="S188:T188"/>
    <mergeCell ref="S189:T189"/>
    <mergeCell ref="S190:T190"/>
    <mergeCell ref="S191:T191"/>
    <mergeCell ref="S192:T192"/>
    <mergeCell ref="S193:T193"/>
    <mergeCell ref="S194:T194"/>
    <mergeCell ref="S195:T195"/>
    <mergeCell ref="S196:T196"/>
    <mergeCell ref="Y186:Z186"/>
    <mergeCell ref="Y187:Z187"/>
    <mergeCell ref="Y188:Z188"/>
    <mergeCell ref="Y189:Z189"/>
    <mergeCell ref="Y190:Z190"/>
    <mergeCell ref="Y191:Z191"/>
    <mergeCell ref="Y192:Z192"/>
    <mergeCell ref="Y193:Z193"/>
    <mergeCell ref="Y194:Z194"/>
    <mergeCell ref="Y195:Z195"/>
    <mergeCell ref="Y196:Z196"/>
    <mergeCell ref="V186:W186"/>
    <mergeCell ref="V187:W187"/>
    <mergeCell ref="V188:W188"/>
    <mergeCell ref="V189:W189"/>
    <mergeCell ref="V190:W190"/>
    <mergeCell ref="V191:W191"/>
    <mergeCell ref="V192:W192"/>
    <mergeCell ref="V193:W193"/>
    <mergeCell ref="V194:W194"/>
    <mergeCell ref="V195:W195"/>
    <mergeCell ref="V196:W196"/>
    <mergeCell ref="AG186:AH186"/>
    <mergeCell ref="AG187:AH187"/>
    <mergeCell ref="AG188:AH188"/>
    <mergeCell ref="AG189:AH189"/>
    <mergeCell ref="AG190:AH190"/>
    <mergeCell ref="AG191:AH191"/>
    <mergeCell ref="AG192:AH192"/>
    <mergeCell ref="AG193:AH193"/>
    <mergeCell ref="AG194:AH194"/>
    <mergeCell ref="AG195:AH195"/>
    <mergeCell ref="AG196:AH196"/>
    <mergeCell ref="AU195:AW195"/>
    <mergeCell ref="AU196:AW196"/>
    <mergeCell ref="AI195:AJ195"/>
    <mergeCell ref="AI196:AJ196"/>
    <mergeCell ref="AI186:AJ186"/>
    <mergeCell ref="AI187:AJ187"/>
    <mergeCell ref="AI189:AJ189"/>
    <mergeCell ref="AI190:AJ190"/>
    <mergeCell ref="AI191:AJ191"/>
    <mergeCell ref="AI192:AJ192"/>
    <mergeCell ref="AI193:AJ193"/>
    <mergeCell ref="AI194:AJ194"/>
    <mergeCell ref="AU194:AW194"/>
    <mergeCell ref="AX226:AY226"/>
    <mergeCell ref="AX227:AY227"/>
    <mergeCell ref="AX228:AY228"/>
    <mergeCell ref="AX185:AY185"/>
    <mergeCell ref="G174:H174"/>
    <mergeCell ref="G175:H175"/>
    <mergeCell ref="G176:H176"/>
    <mergeCell ref="G179:H179"/>
    <mergeCell ref="G180:H180"/>
    <mergeCell ref="J174:K174"/>
    <mergeCell ref="J175:K175"/>
    <mergeCell ref="J176:K176"/>
    <mergeCell ref="J179:K179"/>
    <mergeCell ref="J180:K180"/>
    <mergeCell ref="G183:H183"/>
    <mergeCell ref="J183:K183"/>
    <mergeCell ref="M183:N183"/>
    <mergeCell ref="P183:Q183"/>
    <mergeCell ref="S183:T183"/>
    <mergeCell ref="V183:W183"/>
    <mergeCell ref="Y183:Z183"/>
    <mergeCell ref="AX183:AY183"/>
    <mergeCell ref="AX186:AY186"/>
    <mergeCell ref="AX187:AY187"/>
    <mergeCell ref="AX188:AY188"/>
    <mergeCell ref="AX189:AY189"/>
    <mergeCell ref="AX190:AY190"/>
    <mergeCell ref="S174:T174"/>
    <mergeCell ref="S175:T175"/>
    <mergeCell ref="S176:T176"/>
    <mergeCell ref="S179:T179"/>
    <mergeCell ref="S180:T180"/>
    <mergeCell ref="V174:W174"/>
    <mergeCell ref="V175:W175"/>
    <mergeCell ref="V176:W176"/>
    <mergeCell ref="V179:W179"/>
    <mergeCell ref="V180:W180"/>
    <mergeCell ref="M174:N174"/>
    <mergeCell ref="M175:N175"/>
    <mergeCell ref="M176:N176"/>
    <mergeCell ref="M179:N179"/>
    <mergeCell ref="M180:N180"/>
    <mergeCell ref="P174:Q174"/>
    <mergeCell ref="P175:Q175"/>
    <mergeCell ref="P176:Q176"/>
    <mergeCell ref="P179:Q179"/>
    <mergeCell ref="P180:Q180"/>
    <mergeCell ref="Y179:Z179"/>
    <mergeCell ref="Y180:Z180"/>
    <mergeCell ref="AG174:AH174"/>
    <mergeCell ref="AG175:AH175"/>
    <mergeCell ref="AG176:AH176"/>
    <mergeCell ref="AG179:AH179"/>
    <mergeCell ref="AG180:AH180"/>
    <mergeCell ref="AI174:AJ174"/>
    <mergeCell ref="AI175:AJ175"/>
    <mergeCell ref="AI176:AJ176"/>
    <mergeCell ref="AI179:AJ179"/>
    <mergeCell ref="AI180:AJ180"/>
    <mergeCell ref="AG183:AH183"/>
    <mergeCell ref="AI183:AJ183"/>
    <mergeCell ref="Y168:Z168"/>
    <mergeCell ref="Y169:Z169"/>
    <mergeCell ref="V168:W168"/>
    <mergeCell ref="V169:W169"/>
    <mergeCell ref="AI29:AJ29"/>
    <mergeCell ref="AI30:AJ30"/>
    <mergeCell ref="AG39:AH39"/>
    <mergeCell ref="AG40:AH40"/>
    <mergeCell ref="AG41:AH41"/>
    <mergeCell ref="AX176:AY176"/>
    <mergeCell ref="AI168:AJ168"/>
    <mergeCell ref="AI169:AJ169"/>
    <mergeCell ref="AG168:AH168"/>
    <mergeCell ref="AG169:AH169"/>
    <mergeCell ref="AX168:AY168"/>
    <mergeCell ref="AX169:AY169"/>
    <mergeCell ref="AX171:AY171"/>
    <mergeCell ref="AX42:AY42"/>
    <mergeCell ref="AX43:AY43"/>
    <mergeCell ref="AX44:AY44"/>
    <mergeCell ref="AX45:AY45"/>
    <mergeCell ref="AX46:AY46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P158:Q158"/>
    <mergeCell ref="P159:Q159"/>
    <mergeCell ref="P160:Q160"/>
    <mergeCell ref="P161:Q161"/>
    <mergeCell ref="P162:Q162"/>
    <mergeCell ref="M151:N151"/>
    <mergeCell ref="M152:N152"/>
    <mergeCell ref="M153:N153"/>
    <mergeCell ref="M154:N154"/>
    <mergeCell ref="M155:N155"/>
    <mergeCell ref="M156:N156"/>
    <mergeCell ref="M157:N157"/>
    <mergeCell ref="M158:N158"/>
    <mergeCell ref="M159:N159"/>
    <mergeCell ref="AB151:AC151"/>
    <mergeCell ref="AB152:AC152"/>
    <mergeCell ref="AB153:AC153"/>
    <mergeCell ref="AB154:AC154"/>
    <mergeCell ref="AB155:AC155"/>
    <mergeCell ref="AB156:AC156"/>
    <mergeCell ref="AB157:AC157"/>
    <mergeCell ref="AB158:AC158"/>
    <mergeCell ref="S158:T158"/>
    <mergeCell ref="S159:T159"/>
    <mergeCell ref="Y160:Z160"/>
    <mergeCell ref="Y161:Z161"/>
    <mergeCell ref="Y162:Z162"/>
    <mergeCell ref="Y151:Z151"/>
    <mergeCell ref="Y152:Z152"/>
    <mergeCell ref="Y153:Z153"/>
    <mergeCell ref="Y154:Z154"/>
    <mergeCell ref="Y155:Z155"/>
    <mergeCell ref="Y156:Z156"/>
    <mergeCell ref="Y157:Z157"/>
    <mergeCell ref="Y158:Z158"/>
    <mergeCell ref="Y159:Z159"/>
    <mergeCell ref="AB159:AC159"/>
    <mergeCell ref="AB160:AC160"/>
    <mergeCell ref="AB161:AC161"/>
    <mergeCell ref="AB162:AC162"/>
    <mergeCell ref="AI151:AJ151"/>
    <mergeCell ref="AI152:AJ152"/>
    <mergeCell ref="AI153:AJ153"/>
    <mergeCell ref="AI154:AJ154"/>
    <mergeCell ref="AI155:AJ155"/>
    <mergeCell ref="AI156:AJ156"/>
    <mergeCell ref="AI157:AJ157"/>
    <mergeCell ref="AI158:AJ158"/>
    <mergeCell ref="AI159:AJ159"/>
    <mergeCell ref="AI160:AJ160"/>
    <mergeCell ref="AI161:AJ161"/>
    <mergeCell ref="AI162:AJ162"/>
    <mergeCell ref="AG151:AH151"/>
    <mergeCell ref="AG152:AH152"/>
    <mergeCell ref="AG153:AH153"/>
    <mergeCell ref="AG154:AH154"/>
    <mergeCell ref="AG155:AH155"/>
    <mergeCell ref="AG156:AH156"/>
    <mergeCell ref="AG157:AH157"/>
    <mergeCell ref="AG158:AH158"/>
    <mergeCell ref="AG159:AH159"/>
    <mergeCell ref="D29:F29"/>
    <mergeCell ref="G26:H26"/>
    <mergeCell ref="G27:H27"/>
    <mergeCell ref="G28:H28"/>
    <mergeCell ref="G29:H29"/>
    <mergeCell ref="J26:K26"/>
    <mergeCell ref="J27:K27"/>
    <mergeCell ref="J28:K28"/>
    <mergeCell ref="J29:K29"/>
    <mergeCell ref="M26:N26"/>
    <mergeCell ref="M27:N27"/>
    <mergeCell ref="M28:N28"/>
    <mergeCell ref="M29:N29"/>
    <mergeCell ref="P26:Q26"/>
    <mergeCell ref="P27:Q27"/>
    <mergeCell ref="P28:Q28"/>
    <mergeCell ref="P29:Q29"/>
    <mergeCell ref="AX21:AY21"/>
    <mergeCell ref="AX22:AY22"/>
    <mergeCell ref="AX23:AY23"/>
    <mergeCell ref="AX26:AY26"/>
    <mergeCell ref="AX27:AY27"/>
    <mergeCell ref="AX28:AY28"/>
    <mergeCell ref="AX29:AY29"/>
    <mergeCell ref="AX30:AY30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20:AY20"/>
    <mergeCell ref="AX47:AY47"/>
    <mergeCell ref="AX48:AY48"/>
    <mergeCell ref="AX49:AY49"/>
    <mergeCell ref="AX50:AY50"/>
    <mergeCell ref="AX31:AY31"/>
    <mergeCell ref="AX32:AY32"/>
    <mergeCell ref="AX33:AY33"/>
    <mergeCell ref="AX36:AY36"/>
    <mergeCell ref="AX41:AY41"/>
    <mergeCell ref="AX39:AY39"/>
    <mergeCell ref="AX40:AY40"/>
    <mergeCell ref="AX52:AY52"/>
    <mergeCell ref="AX53:AY53"/>
    <mergeCell ref="AX54:AY54"/>
    <mergeCell ref="AX55:AY55"/>
    <mergeCell ref="AX69:AY69"/>
    <mergeCell ref="AX51:AY51"/>
    <mergeCell ref="AX62:AY62"/>
    <mergeCell ref="AX64:AY64"/>
    <mergeCell ref="AX59:AY59"/>
    <mergeCell ref="AX60:AY60"/>
    <mergeCell ref="AX61:AY61"/>
    <mergeCell ref="AX34:AY34"/>
    <mergeCell ref="AX35:AY35"/>
    <mergeCell ref="AX71:AY71"/>
    <mergeCell ref="AX72:AY72"/>
    <mergeCell ref="AX79:AY79"/>
    <mergeCell ref="AX80:AY80"/>
    <mergeCell ref="AX81:AY81"/>
    <mergeCell ref="AX82:AY82"/>
    <mergeCell ref="AX78:AY78"/>
    <mergeCell ref="AX83:AY83"/>
    <mergeCell ref="AX84:AY84"/>
    <mergeCell ref="AX99:AY99"/>
    <mergeCell ref="AX100:AY100"/>
    <mergeCell ref="AX101:AY101"/>
    <mergeCell ref="AX85:AY85"/>
    <mergeCell ref="AX86:AY86"/>
    <mergeCell ref="AX87:AY87"/>
    <mergeCell ref="AX88:AY88"/>
    <mergeCell ref="AX89:AY89"/>
    <mergeCell ref="AX104:AY104"/>
    <mergeCell ref="AX116:AY116"/>
    <mergeCell ref="AX117:AY117"/>
    <mergeCell ref="AX105:AY105"/>
    <mergeCell ref="AX114:AY114"/>
    <mergeCell ref="AX115:AY115"/>
    <mergeCell ref="AX113:AY113"/>
    <mergeCell ref="AX106:AY106"/>
    <mergeCell ref="AX107:AY107"/>
    <mergeCell ref="AX108:AY108"/>
    <mergeCell ref="AX109:AY109"/>
    <mergeCell ref="AX110:AY110"/>
    <mergeCell ref="AX111:AY111"/>
    <mergeCell ref="AX112:AY112"/>
    <mergeCell ref="AX94:AY94"/>
    <mergeCell ref="AX125:AY125"/>
    <mergeCell ref="AX126:AY126"/>
    <mergeCell ref="AX127:AY127"/>
    <mergeCell ref="AX128:AY128"/>
    <mergeCell ref="AX129:AY129"/>
    <mergeCell ref="AX130:AY130"/>
    <mergeCell ref="AX131:AY131"/>
    <mergeCell ref="AX132:AY132"/>
    <mergeCell ref="AX133:AY133"/>
    <mergeCell ref="AX119:AY119"/>
    <mergeCell ref="AX120:AY120"/>
    <mergeCell ref="AX121:AY121"/>
    <mergeCell ref="AX123:AY123"/>
    <mergeCell ref="AX124:AY124"/>
    <mergeCell ref="AX138:AY138"/>
    <mergeCell ref="AX122:AY122"/>
    <mergeCell ref="AX143:AY143"/>
    <mergeCell ref="AX144:AY144"/>
    <mergeCell ref="AX145:AY145"/>
    <mergeCell ref="AX139:AY139"/>
    <mergeCell ref="AX140:AY140"/>
    <mergeCell ref="AX141:AY141"/>
    <mergeCell ref="AX142:AY142"/>
    <mergeCell ref="AX136:AY136"/>
    <mergeCell ref="AX137:AY137"/>
    <mergeCell ref="AX134:AY134"/>
    <mergeCell ref="AX135:AY135"/>
    <mergeCell ref="AG144:AH144"/>
    <mergeCell ref="AG145:AH145"/>
    <mergeCell ref="AI137:AJ137"/>
    <mergeCell ref="AI138:AJ138"/>
    <mergeCell ref="AI139:AJ139"/>
    <mergeCell ref="AI140:AJ140"/>
    <mergeCell ref="AI141:AJ141"/>
    <mergeCell ref="AI142:AJ142"/>
    <mergeCell ref="AI143:AJ143"/>
    <mergeCell ref="AI144:AJ144"/>
    <mergeCell ref="AI145:AJ145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J137:K137"/>
    <mergeCell ref="J140:K140"/>
    <mergeCell ref="J141:K141"/>
    <mergeCell ref="J142:K142"/>
    <mergeCell ref="P138:Q138"/>
    <mergeCell ref="P139:Q139"/>
    <mergeCell ref="J143:K143"/>
    <mergeCell ref="J144:K144"/>
    <mergeCell ref="J145:K145"/>
    <mergeCell ref="M137:N137"/>
    <mergeCell ref="M138:N138"/>
    <mergeCell ref="M139:N139"/>
    <mergeCell ref="M140:N140"/>
    <mergeCell ref="M141:N141"/>
    <mergeCell ref="M142:N142"/>
    <mergeCell ref="M143:N143"/>
    <mergeCell ref="M144:N144"/>
    <mergeCell ref="M145:N145"/>
    <mergeCell ref="J138:K138"/>
    <mergeCell ref="J139:K139"/>
    <mergeCell ref="Y141:Z141"/>
    <mergeCell ref="Y142:Z142"/>
    <mergeCell ref="Y143:Z143"/>
    <mergeCell ref="Y144:Z144"/>
    <mergeCell ref="Y145:Z145"/>
    <mergeCell ref="V137:W137"/>
    <mergeCell ref="V138:W138"/>
    <mergeCell ref="V139:W139"/>
    <mergeCell ref="P145:Q145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37:Q137"/>
    <mergeCell ref="AB144:AC144"/>
    <mergeCell ref="AB145:AC145"/>
    <mergeCell ref="V140:W140"/>
    <mergeCell ref="V141:W141"/>
    <mergeCell ref="V142:W142"/>
    <mergeCell ref="V143:W143"/>
    <mergeCell ref="V144:W144"/>
    <mergeCell ref="V145:W145"/>
    <mergeCell ref="Y137:Z137"/>
    <mergeCell ref="Y138:Z138"/>
    <mergeCell ref="Y139:Z139"/>
    <mergeCell ref="Y140:Z140"/>
    <mergeCell ref="S26:T26"/>
    <mergeCell ref="S27:T27"/>
    <mergeCell ref="S28:T28"/>
    <mergeCell ref="S29:T29"/>
    <mergeCell ref="V26:W26"/>
    <mergeCell ref="V27:W27"/>
    <mergeCell ref="V28:W28"/>
    <mergeCell ref="V29:W29"/>
    <mergeCell ref="Y26:Z26"/>
    <mergeCell ref="Y27:Z27"/>
    <mergeCell ref="Y28:Z28"/>
    <mergeCell ref="Y29:Z29"/>
    <mergeCell ref="AG80:AH80"/>
    <mergeCell ref="AG81:AH81"/>
    <mergeCell ref="AG82:AH82"/>
    <mergeCell ref="AI80:AJ80"/>
    <mergeCell ref="AI81:AJ81"/>
    <mergeCell ref="AI82:AJ82"/>
    <mergeCell ref="AU39:AW39"/>
    <mergeCell ref="AU40:AW40"/>
    <mergeCell ref="AU41:AW41"/>
    <mergeCell ref="AU42:AW42"/>
    <mergeCell ref="AI50:AJ50"/>
    <mergeCell ref="AG49:AH49"/>
    <mergeCell ref="AG48:AH48"/>
    <mergeCell ref="AG47:AH47"/>
    <mergeCell ref="M82:N82"/>
    <mergeCell ref="J82:K82"/>
    <mergeCell ref="V82:W82"/>
    <mergeCell ref="S82:T82"/>
    <mergeCell ref="G82:H82"/>
    <mergeCell ref="J99:K99"/>
    <mergeCell ref="J100:K100"/>
    <mergeCell ref="J101:K101"/>
    <mergeCell ref="J103:K103"/>
    <mergeCell ref="J104:K104"/>
    <mergeCell ref="J88:K88"/>
    <mergeCell ref="J89:K89"/>
    <mergeCell ref="J90:K90"/>
    <mergeCell ref="J95:K95"/>
    <mergeCell ref="J83:K83"/>
    <mergeCell ref="J84:K84"/>
    <mergeCell ref="M99:N99"/>
    <mergeCell ref="M100:N100"/>
    <mergeCell ref="M101:N101"/>
    <mergeCell ref="M103:N103"/>
    <mergeCell ref="M104:N104"/>
    <mergeCell ref="G99:H99"/>
    <mergeCell ref="G100:H100"/>
    <mergeCell ref="G101:H101"/>
    <mergeCell ref="G103:H103"/>
    <mergeCell ref="G104:H104"/>
    <mergeCell ref="S104:T104"/>
    <mergeCell ref="Y99:Z99"/>
    <mergeCell ref="Y100:Z100"/>
    <mergeCell ref="Y101:Z101"/>
    <mergeCell ref="Y103:Z103"/>
    <mergeCell ref="Y104:Z104"/>
    <mergeCell ref="P100:Q100"/>
    <mergeCell ref="P101:Q101"/>
    <mergeCell ref="P103:Q103"/>
    <mergeCell ref="P104:Q104"/>
    <mergeCell ref="S100:T100"/>
    <mergeCell ref="S101:T101"/>
    <mergeCell ref="S103:T103"/>
    <mergeCell ref="AG99:AH99"/>
    <mergeCell ref="AG100:AH100"/>
    <mergeCell ref="AG101:AH101"/>
    <mergeCell ref="AG103:AH103"/>
    <mergeCell ref="AG104:AH104"/>
    <mergeCell ref="AI99:AJ99"/>
    <mergeCell ref="AI100:AJ100"/>
    <mergeCell ref="AI101:AJ101"/>
    <mergeCell ref="AI103:AJ103"/>
    <mergeCell ref="AI104:AJ104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J39:K39"/>
    <mergeCell ref="J40:K40"/>
    <mergeCell ref="J41:K41"/>
    <mergeCell ref="J42:K42"/>
    <mergeCell ref="J43:K43"/>
    <mergeCell ref="J44:K44"/>
    <mergeCell ref="J45:K45"/>
    <mergeCell ref="J46:K46"/>
    <mergeCell ref="D46:F46"/>
    <mergeCell ref="M42:N42"/>
    <mergeCell ref="M43:N43"/>
    <mergeCell ref="M44:N44"/>
    <mergeCell ref="M45:N45"/>
    <mergeCell ref="M46:N46"/>
    <mergeCell ref="J108:K108"/>
    <mergeCell ref="J109:K109"/>
    <mergeCell ref="J110:K110"/>
    <mergeCell ref="J111:K111"/>
    <mergeCell ref="J112:K112"/>
    <mergeCell ref="J113:K113"/>
    <mergeCell ref="M111:N111"/>
    <mergeCell ref="M112:N112"/>
    <mergeCell ref="M113:N113"/>
    <mergeCell ref="G108:H108"/>
    <mergeCell ref="G109:H109"/>
    <mergeCell ref="M108:N108"/>
    <mergeCell ref="G44:H44"/>
    <mergeCell ref="G45:H45"/>
    <mergeCell ref="G46:H46"/>
    <mergeCell ref="Y107:Z107"/>
    <mergeCell ref="Y108:Z108"/>
    <mergeCell ref="Y109:Z109"/>
    <mergeCell ref="M109:N109"/>
    <mergeCell ref="P108:Q108"/>
    <mergeCell ref="P109:Q109"/>
    <mergeCell ref="P110:Q110"/>
    <mergeCell ref="P111:Q111"/>
    <mergeCell ref="P112:Q112"/>
    <mergeCell ref="P113:Q113"/>
    <mergeCell ref="S111:T111"/>
    <mergeCell ref="S112:T112"/>
    <mergeCell ref="S113:T113"/>
    <mergeCell ref="S108:T108"/>
    <mergeCell ref="S109:T109"/>
    <mergeCell ref="V108:W108"/>
    <mergeCell ref="V109:W109"/>
    <mergeCell ref="V110:W110"/>
    <mergeCell ref="V111:W111"/>
    <mergeCell ref="V112:W112"/>
    <mergeCell ref="V113:W113"/>
    <mergeCell ref="Y110:Z110"/>
    <mergeCell ref="Y111:Z111"/>
    <mergeCell ref="Y112:Z112"/>
    <mergeCell ref="Y113:Z113"/>
    <mergeCell ref="AU125:AW125"/>
    <mergeCell ref="AU126:AW126"/>
    <mergeCell ref="AU127:AW127"/>
    <mergeCell ref="AU128:AW128"/>
    <mergeCell ref="AG112:AH112"/>
    <mergeCell ref="AG113:AH113"/>
    <mergeCell ref="AI107:AJ107"/>
    <mergeCell ref="AI108:AJ108"/>
    <mergeCell ref="AI109:AJ109"/>
    <mergeCell ref="AI110:AJ110"/>
    <mergeCell ref="AI111:AJ111"/>
    <mergeCell ref="AI112:AJ112"/>
    <mergeCell ref="AI113:AJ113"/>
    <mergeCell ref="AG107:AH107"/>
    <mergeCell ref="AG108:AH108"/>
    <mergeCell ref="AG109:AH109"/>
    <mergeCell ref="P39:Q39"/>
    <mergeCell ref="P40:Q40"/>
    <mergeCell ref="P41:Q41"/>
    <mergeCell ref="P42:Q42"/>
    <mergeCell ref="P43:Q43"/>
    <mergeCell ref="P44:Q44"/>
    <mergeCell ref="P45:Q45"/>
    <mergeCell ref="P46:Q46"/>
    <mergeCell ref="S39:T39"/>
    <mergeCell ref="S40:T40"/>
    <mergeCell ref="S41:T41"/>
    <mergeCell ref="S42:T42"/>
    <mergeCell ref="S43:T43"/>
    <mergeCell ref="S44:T44"/>
    <mergeCell ref="S45:T45"/>
    <mergeCell ref="S46:T46"/>
    <mergeCell ref="V39:W39"/>
    <mergeCell ref="V40:W40"/>
    <mergeCell ref="V41:W41"/>
    <mergeCell ref="V42:W42"/>
    <mergeCell ref="V43:W43"/>
    <mergeCell ref="V44:W44"/>
    <mergeCell ref="V45:W45"/>
    <mergeCell ref="V46:W46"/>
    <mergeCell ref="AI119:AJ119"/>
    <mergeCell ref="AI120:AJ120"/>
    <mergeCell ref="AI121:AJ121"/>
    <mergeCell ref="AI122:AJ122"/>
    <mergeCell ref="AI123:AJ123"/>
    <mergeCell ref="AI124:AJ124"/>
    <mergeCell ref="AI125:AJ125"/>
    <mergeCell ref="AI126:AJ126"/>
    <mergeCell ref="AI127:AJ127"/>
    <mergeCell ref="AI128:AJ128"/>
    <mergeCell ref="AI129:AJ129"/>
    <mergeCell ref="AI130:AJ130"/>
    <mergeCell ref="AI131:AJ131"/>
    <mergeCell ref="AI132:AJ132"/>
    <mergeCell ref="AI133:AJ133"/>
    <mergeCell ref="AI134:AJ134"/>
    <mergeCell ref="AG129:AH129"/>
    <mergeCell ref="AG130:AH130"/>
    <mergeCell ref="AG131:AH131"/>
    <mergeCell ref="AG132:AH132"/>
    <mergeCell ref="AG133:AH133"/>
    <mergeCell ref="AG134:AH134"/>
    <mergeCell ref="AB120:AC120"/>
    <mergeCell ref="AB121:AC121"/>
    <mergeCell ref="AB122:AC122"/>
    <mergeCell ref="AB123:AC123"/>
    <mergeCell ref="AB124:AC124"/>
    <mergeCell ref="AB125:AC125"/>
    <mergeCell ref="AB126:AC126"/>
    <mergeCell ref="AB127:AC127"/>
    <mergeCell ref="AB128:AC128"/>
    <mergeCell ref="AB129:AC129"/>
    <mergeCell ref="AB130:AC130"/>
    <mergeCell ref="AB131:AC131"/>
    <mergeCell ref="AB132:AC132"/>
    <mergeCell ref="AB133:AC133"/>
    <mergeCell ref="AB134:AC134"/>
    <mergeCell ref="Y122:Z122"/>
    <mergeCell ref="Y123:Z123"/>
    <mergeCell ref="Y124:Z124"/>
    <mergeCell ref="Y125:Z125"/>
    <mergeCell ref="Y126:Z126"/>
    <mergeCell ref="Y127:Z127"/>
    <mergeCell ref="Y128:Z128"/>
    <mergeCell ref="Y129:Z129"/>
    <mergeCell ref="Y130:Z130"/>
    <mergeCell ref="Y131:Z131"/>
    <mergeCell ref="Y132:Z132"/>
    <mergeCell ref="Y133:Z133"/>
    <mergeCell ref="Y134:Z134"/>
    <mergeCell ref="V119:W119"/>
    <mergeCell ref="V120:W120"/>
    <mergeCell ref="V121:W121"/>
    <mergeCell ref="V122:W122"/>
    <mergeCell ref="V123:W123"/>
    <mergeCell ref="V124:W124"/>
    <mergeCell ref="V125:W125"/>
    <mergeCell ref="V126:W126"/>
    <mergeCell ref="V127:W127"/>
    <mergeCell ref="V128:W128"/>
    <mergeCell ref="V129:W129"/>
    <mergeCell ref="V130:W130"/>
    <mergeCell ref="V131:W131"/>
    <mergeCell ref="V132:W132"/>
    <mergeCell ref="V133:W133"/>
    <mergeCell ref="V134:W134"/>
    <mergeCell ref="Y119:Z119"/>
    <mergeCell ref="Y120:Z120"/>
    <mergeCell ref="Y121:Z121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M132:N132"/>
    <mergeCell ref="M133:N133"/>
    <mergeCell ref="M134:N134"/>
    <mergeCell ref="S134:T134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P133:Q133"/>
    <mergeCell ref="P134:Q134"/>
    <mergeCell ref="M130:N130"/>
    <mergeCell ref="M131:N131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J119:K119"/>
    <mergeCell ref="J120:K120"/>
    <mergeCell ref="J121:K121"/>
    <mergeCell ref="AB105:AC105"/>
    <mergeCell ref="AB106:AC106"/>
    <mergeCell ref="AB107:AC107"/>
    <mergeCell ref="AB108:AC108"/>
    <mergeCell ref="AB109:AC109"/>
    <mergeCell ref="AB110:AC110"/>
    <mergeCell ref="AB111:AC111"/>
    <mergeCell ref="AB112:AC112"/>
    <mergeCell ref="AB113:AC113"/>
    <mergeCell ref="A63:C63"/>
    <mergeCell ref="D63:F63"/>
    <mergeCell ref="G63:H63"/>
    <mergeCell ref="J63:K63"/>
    <mergeCell ref="M63:N63"/>
    <mergeCell ref="P63:Q63"/>
    <mergeCell ref="A92:C92"/>
    <mergeCell ref="D92:F92"/>
    <mergeCell ref="G92:H92"/>
    <mergeCell ref="J92:K92"/>
    <mergeCell ref="M92:N92"/>
    <mergeCell ref="P92:Q92"/>
    <mergeCell ref="A91:C91"/>
    <mergeCell ref="A65:C65"/>
    <mergeCell ref="D65:F65"/>
    <mergeCell ref="G65:H65"/>
    <mergeCell ref="J65:K65"/>
    <mergeCell ref="M65:N65"/>
    <mergeCell ref="V107:W107"/>
    <mergeCell ref="AX178:AY178"/>
    <mergeCell ref="A177:C177"/>
    <mergeCell ref="D177:F177"/>
    <mergeCell ref="G177:H177"/>
    <mergeCell ref="J177:K177"/>
    <mergeCell ref="M177:N177"/>
    <mergeCell ref="P177:Q177"/>
    <mergeCell ref="S177:T177"/>
    <mergeCell ref="V177:W177"/>
    <mergeCell ref="Y177:Z177"/>
    <mergeCell ref="AG177:AH177"/>
    <mergeCell ref="AI177:AJ177"/>
    <mergeCell ref="AX177:AY177"/>
    <mergeCell ref="D178:F178"/>
    <mergeCell ref="G178:H178"/>
    <mergeCell ref="J178:K178"/>
    <mergeCell ref="M178:N178"/>
    <mergeCell ref="P178:Q178"/>
    <mergeCell ref="S178:T178"/>
    <mergeCell ref="V178:W178"/>
    <mergeCell ref="Y178:Z178"/>
    <mergeCell ref="AB20:AC20"/>
    <mergeCell ref="AB21:AC21"/>
    <mergeCell ref="AB22:AC22"/>
    <mergeCell ref="AB23:AC23"/>
    <mergeCell ref="AB26:AC26"/>
    <mergeCell ref="AB27:AC27"/>
    <mergeCell ref="AB28:AC28"/>
    <mergeCell ref="AB29:AC29"/>
    <mergeCell ref="AB30:AC30"/>
    <mergeCell ref="AB32:AC32"/>
    <mergeCell ref="AB33:AC33"/>
    <mergeCell ref="A93:C93"/>
    <mergeCell ref="D93:F93"/>
    <mergeCell ref="G93:H93"/>
    <mergeCell ref="J93:K93"/>
    <mergeCell ref="M93:N93"/>
    <mergeCell ref="P93:Q93"/>
    <mergeCell ref="S93:T93"/>
    <mergeCell ref="V93:W93"/>
    <mergeCell ref="Y93:Z93"/>
    <mergeCell ref="AB92:AC92"/>
    <mergeCell ref="AB93:AC93"/>
    <mergeCell ref="S92:T92"/>
    <mergeCell ref="V92:W92"/>
    <mergeCell ref="Y92:Z92"/>
    <mergeCell ref="J47:K47"/>
    <mergeCell ref="J48:K48"/>
    <mergeCell ref="J49:K49"/>
    <mergeCell ref="M39:N39"/>
    <mergeCell ref="M40:N40"/>
    <mergeCell ref="M41:N41"/>
    <mergeCell ref="AB3:AC3"/>
    <mergeCell ref="AB4:AC4"/>
    <mergeCell ref="AB5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7:AC17"/>
    <mergeCell ref="AG178:AH178"/>
    <mergeCell ref="AI178:AJ178"/>
    <mergeCell ref="D152:F152"/>
    <mergeCell ref="AG110:AH110"/>
    <mergeCell ref="AG111:AH111"/>
    <mergeCell ref="G118:H118"/>
    <mergeCell ref="J118:K118"/>
    <mergeCell ref="M118:N118"/>
    <mergeCell ref="P118:Q118"/>
    <mergeCell ref="S118:T118"/>
    <mergeCell ref="V118:W118"/>
    <mergeCell ref="Y118:Z118"/>
    <mergeCell ref="AG118:AH118"/>
    <mergeCell ref="AB95:AC95"/>
    <mergeCell ref="AB99:AC99"/>
    <mergeCell ref="AB100:AC100"/>
    <mergeCell ref="AB101:AC101"/>
    <mergeCell ref="AB103:AC103"/>
    <mergeCell ref="AB60:AC60"/>
    <mergeCell ref="AB62:AC62"/>
    <mergeCell ref="AB64:AC64"/>
    <mergeCell ref="AB71:AC71"/>
    <mergeCell ref="AB72:AC72"/>
    <mergeCell ref="AB73:AC73"/>
    <mergeCell ref="AB74:AC74"/>
    <mergeCell ref="AB75:AC75"/>
    <mergeCell ref="AB76:AC76"/>
    <mergeCell ref="AB77:AC77"/>
    <mergeCell ref="AB78:AC78"/>
    <mergeCell ref="AB79:AC79"/>
    <mergeCell ref="AB80:AC80"/>
    <mergeCell ref="AB81:AC81"/>
    <mergeCell ref="AB82:AC82"/>
    <mergeCell ref="AB83:AC83"/>
    <mergeCell ref="AB84:AC84"/>
    <mergeCell ref="AB85:AC85"/>
    <mergeCell ref="AB86:AC86"/>
    <mergeCell ref="AB87:AC87"/>
    <mergeCell ref="AB88:AC88"/>
    <mergeCell ref="AB89:AC89"/>
    <mergeCell ref="AB90:AC90"/>
    <mergeCell ref="AB91:AC91"/>
    <mergeCell ref="AB104:AC104"/>
    <mergeCell ref="AB97:AC97"/>
    <mergeCell ref="AB114:AC114"/>
    <mergeCell ref="AB115:AC115"/>
    <mergeCell ref="AB116:AC116"/>
    <mergeCell ref="AB117:AC117"/>
    <mergeCell ref="AB118:AC118"/>
    <mergeCell ref="AB119:AC119"/>
    <mergeCell ref="AB135:AC135"/>
    <mergeCell ref="AB136:AC136"/>
    <mergeCell ref="AB137:AC137"/>
    <mergeCell ref="AB138:AC138"/>
    <mergeCell ref="AB139:AC139"/>
    <mergeCell ref="AB140:AC140"/>
    <mergeCell ref="AB141:AC141"/>
    <mergeCell ref="AB142:AC142"/>
    <mergeCell ref="AB143:AC143"/>
    <mergeCell ref="AB169:AC169"/>
    <mergeCell ref="AB170:AC170"/>
    <mergeCell ref="AB171:AC171"/>
    <mergeCell ref="AB172:AC172"/>
    <mergeCell ref="AB173:AC173"/>
    <mergeCell ref="AB174:AC174"/>
    <mergeCell ref="AB175:AC175"/>
    <mergeCell ref="AB176:AC176"/>
    <mergeCell ref="AB177:AC177"/>
    <mergeCell ref="AB178:AC178"/>
    <mergeCell ref="AB179:AC179"/>
    <mergeCell ref="AB180:AC180"/>
    <mergeCell ref="AB181:AC181"/>
    <mergeCell ref="AB182:AC182"/>
    <mergeCell ref="AB148:AC148"/>
    <mergeCell ref="AB149:AC149"/>
    <mergeCell ref="AB150:AC150"/>
    <mergeCell ref="AB163:AC163"/>
    <mergeCell ref="AB164:AC164"/>
    <mergeCell ref="AB165:AC165"/>
    <mergeCell ref="AB197:AC197"/>
    <mergeCell ref="AB198:AC198"/>
    <mergeCell ref="AB199:AC199"/>
    <mergeCell ref="AB200:AC200"/>
    <mergeCell ref="AB201:AC201"/>
    <mergeCell ref="AB202:AC202"/>
    <mergeCell ref="AB206:AC206"/>
    <mergeCell ref="AB211:AC211"/>
    <mergeCell ref="AB183:AC183"/>
    <mergeCell ref="AB184:AC184"/>
    <mergeCell ref="AB185:AC185"/>
    <mergeCell ref="AB186:AC186"/>
    <mergeCell ref="AB187:AC187"/>
    <mergeCell ref="AB188:AC188"/>
    <mergeCell ref="AB189:AC189"/>
    <mergeCell ref="AB190:AC190"/>
    <mergeCell ref="AB191:AC191"/>
    <mergeCell ref="AB192:AC192"/>
    <mergeCell ref="AB193:AC193"/>
    <mergeCell ref="AB194:AC194"/>
    <mergeCell ref="AB195:AC195"/>
    <mergeCell ref="AB196:AC196"/>
    <mergeCell ref="A94:C94"/>
    <mergeCell ref="D94:F94"/>
    <mergeCell ref="G94:H94"/>
    <mergeCell ref="J94:K94"/>
    <mergeCell ref="M94:N94"/>
    <mergeCell ref="P94:Q94"/>
    <mergeCell ref="S94:T94"/>
    <mergeCell ref="V94:W94"/>
    <mergeCell ref="Y94:Z94"/>
    <mergeCell ref="AB94:AC94"/>
    <mergeCell ref="AG94:AH94"/>
    <mergeCell ref="AI94:AJ94"/>
    <mergeCell ref="AU91:AW91"/>
    <mergeCell ref="AU94:AW94"/>
    <mergeCell ref="AU95:AW95"/>
    <mergeCell ref="AU99:AW99"/>
    <mergeCell ref="AU100:AW100"/>
    <mergeCell ref="AG92:AH92"/>
    <mergeCell ref="AG93:AH93"/>
    <mergeCell ref="AG91:AH91"/>
    <mergeCell ref="AI91:AJ91"/>
    <mergeCell ref="D91:F91"/>
    <mergeCell ref="G91:H91"/>
    <mergeCell ref="J91:K91"/>
    <mergeCell ref="M91:N91"/>
    <mergeCell ref="P91:Q91"/>
    <mergeCell ref="S91:T91"/>
    <mergeCell ref="V91:W91"/>
    <mergeCell ref="Y91:Z91"/>
    <mergeCell ref="S99:T99"/>
    <mergeCell ref="S97:T97"/>
    <mergeCell ref="AG97:AH97"/>
    <mergeCell ref="AU3:AW3"/>
    <mergeCell ref="AU4:AW4"/>
    <mergeCell ref="AU5:AW7"/>
    <mergeCell ref="AU8:AW8"/>
    <mergeCell ref="AU9:AW9"/>
    <mergeCell ref="AU10:AW10"/>
    <mergeCell ref="AU11:AW11"/>
    <mergeCell ref="AU12:AW12"/>
    <mergeCell ref="AU13:AW13"/>
    <mergeCell ref="AU14:AW14"/>
    <mergeCell ref="AU15:AW15"/>
    <mergeCell ref="AU17:AW17"/>
    <mergeCell ref="AU20:AW20"/>
    <mergeCell ref="AU21:AW21"/>
    <mergeCell ref="AU22:AW22"/>
    <mergeCell ref="AU23:AW23"/>
    <mergeCell ref="AU26:AW26"/>
    <mergeCell ref="AU27:AW27"/>
    <mergeCell ref="AU28:AW28"/>
    <mergeCell ref="AU29:AW29"/>
    <mergeCell ref="AU30:AW30"/>
    <mergeCell ref="AU31:AW31"/>
    <mergeCell ref="AU32:AW32"/>
    <mergeCell ref="AU33:AW33"/>
    <mergeCell ref="AU43:AW43"/>
    <mergeCell ref="AU44:AW44"/>
    <mergeCell ref="AU45:AW45"/>
    <mergeCell ref="AU46:AW46"/>
    <mergeCell ref="AU34:AW34"/>
    <mergeCell ref="AU35:AW35"/>
    <mergeCell ref="AU47:AW47"/>
    <mergeCell ref="AU48:AW48"/>
    <mergeCell ref="AU49:AW49"/>
    <mergeCell ref="AU50:AW50"/>
    <mergeCell ref="AU51:AW51"/>
    <mergeCell ref="AU52:AW52"/>
    <mergeCell ref="AU53:AW53"/>
    <mergeCell ref="AU54:AW54"/>
    <mergeCell ref="AU55:AW55"/>
    <mergeCell ref="AU36:AW36"/>
    <mergeCell ref="AU60:AW60"/>
    <mergeCell ref="AU62:AW62"/>
    <mergeCell ref="AU64:AW64"/>
    <mergeCell ref="AU71:AW71"/>
    <mergeCell ref="AU72:AW72"/>
    <mergeCell ref="AU73:AW73"/>
    <mergeCell ref="AU74:AW74"/>
    <mergeCell ref="AU75:AW75"/>
    <mergeCell ref="AU76:AW76"/>
    <mergeCell ref="AU77:AW77"/>
    <mergeCell ref="AU68:AW68"/>
    <mergeCell ref="AU78:AW78"/>
    <mergeCell ref="AU108:AW108"/>
    <mergeCell ref="AU79:AW79"/>
    <mergeCell ref="AU80:AW80"/>
    <mergeCell ref="AU81:AW81"/>
    <mergeCell ref="AU82:AW82"/>
    <mergeCell ref="AU83:AW83"/>
    <mergeCell ref="AU84:AW84"/>
    <mergeCell ref="AU85:AW85"/>
    <mergeCell ref="AU86:AW86"/>
    <mergeCell ref="AU87:AW87"/>
    <mergeCell ref="AU88:AW88"/>
    <mergeCell ref="AU89:AW89"/>
    <mergeCell ref="AU90:AW90"/>
    <mergeCell ref="AU101:AW101"/>
    <mergeCell ref="AU103:AW103"/>
    <mergeCell ref="AU104:AW104"/>
    <mergeCell ref="AU114:AW114"/>
    <mergeCell ref="AU115:AW115"/>
    <mergeCell ref="AU116:AW116"/>
    <mergeCell ref="AU117:AW117"/>
    <mergeCell ref="AU119:AW119"/>
    <mergeCell ref="AU120:AW120"/>
    <mergeCell ref="AU121:AW121"/>
    <mergeCell ref="AU122:AW122"/>
    <mergeCell ref="AU123:AW123"/>
    <mergeCell ref="AU124:AW124"/>
    <mergeCell ref="AU105:AW105"/>
    <mergeCell ref="AU106:AW106"/>
    <mergeCell ref="AU107:AW107"/>
    <mergeCell ref="AU135:AW135"/>
    <mergeCell ref="AU136:AW136"/>
    <mergeCell ref="AU137:AW137"/>
    <mergeCell ref="AU138:AW138"/>
    <mergeCell ref="AU139:AW139"/>
    <mergeCell ref="AU129:AW129"/>
    <mergeCell ref="AU130:AW130"/>
    <mergeCell ref="AU131:AW131"/>
    <mergeCell ref="AU132:AW132"/>
    <mergeCell ref="AU133:AW133"/>
    <mergeCell ref="AU134:AW134"/>
    <mergeCell ref="AU109:AW109"/>
    <mergeCell ref="AU110:AW110"/>
    <mergeCell ref="AU111:AW111"/>
    <mergeCell ref="AU112:AW112"/>
    <mergeCell ref="AU113:AW113"/>
    <mergeCell ref="AU140:AW140"/>
    <mergeCell ref="AU141:AW141"/>
    <mergeCell ref="AU142:AW142"/>
    <mergeCell ref="AU143:AW143"/>
    <mergeCell ref="AU144:AW144"/>
    <mergeCell ref="AU145:AW145"/>
    <mergeCell ref="AU148:AW148"/>
    <mergeCell ref="AU149:AW149"/>
    <mergeCell ref="AU150:AW150"/>
    <mergeCell ref="AU151:AW151"/>
    <mergeCell ref="AU152:AW152"/>
    <mergeCell ref="AU153:AW153"/>
    <mergeCell ref="AU154:AW154"/>
    <mergeCell ref="AU155:AW155"/>
    <mergeCell ref="AU156:AW156"/>
    <mergeCell ref="AU157:AW157"/>
    <mergeCell ref="AU158:AW158"/>
    <mergeCell ref="AU159:AW159"/>
    <mergeCell ref="AU160:AW160"/>
    <mergeCell ref="AU161:AW161"/>
    <mergeCell ref="AU162:AW162"/>
    <mergeCell ref="AU163:AW163"/>
    <mergeCell ref="AU164:AW164"/>
    <mergeCell ref="AU165:AW165"/>
    <mergeCell ref="AU166:AW166"/>
    <mergeCell ref="AU167:AW167"/>
    <mergeCell ref="AU168:AW168"/>
    <mergeCell ref="AU169:AW169"/>
    <mergeCell ref="AU170:AW170"/>
    <mergeCell ref="AU171:AW171"/>
    <mergeCell ref="AU201:AW201"/>
    <mergeCell ref="AU202:AW202"/>
    <mergeCell ref="AU172:AW172"/>
    <mergeCell ref="AU173:AW173"/>
    <mergeCell ref="AU174:AW174"/>
    <mergeCell ref="AU175:AW175"/>
    <mergeCell ref="AU176:AW176"/>
    <mergeCell ref="AU177:AW177"/>
    <mergeCell ref="AU178:AW178"/>
    <mergeCell ref="AU179:AW179"/>
    <mergeCell ref="AU180:AW180"/>
    <mergeCell ref="AU181:AW181"/>
    <mergeCell ref="AU182:AW182"/>
    <mergeCell ref="AU183:AW183"/>
    <mergeCell ref="AU184:AW184"/>
    <mergeCell ref="AU185:AW185"/>
    <mergeCell ref="AU186:AW186"/>
    <mergeCell ref="AU187:AW187"/>
    <mergeCell ref="AU188:AW188"/>
    <mergeCell ref="AU189:AW189"/>
    <mergeCell ref="AU190:AW190"/>
    <mergeCell ref="AU191:AW191"/>
    <mergeCell ref="AU192:AW192"/>
    <mergeCell ref="AU193:AW193"/>
    <mergeCell ref="A205:C205"/>
    <mergeCell ref="D205:F205"/>
    <mergeCell ref="G205:H205"/>
    <mergeCell ref="J205:K205"/>
    <mergeCell ref="M205:N205"/>
    <mergeCell ref="P205:Q205"/>
    <mergeCell ref="S205:T205"/>
    <mergeCell ref="V205:W205"/>
    <mergeCell ref="Y205:Z205"/>
    <mergeCell ref="AB205:AC205"/>
    <mergeCell ref="AG205:AH205"/>
    <mergeCell ref="AI205:AJ205"/>
    <mergeCell ref="AU216:AW216"/>
    <mergeCell ref="AU217:AW217"/>
    <mergeCell ref="AU218:AW218"/>
    <mergeCell ref="AU219:AW219"/>
    <mergeCell ref="AU220:AW220"/>
    <mergeCell ref="AB213:AC213"/>
    <mergeCell ref="AB214:AC214"/>
    <mergeCell ref="AB215:AC215"/>
    <mergeCell ref="AB216:AC216"/>
    <mergeCell ref="AB217:AC217"/>
    <mergeCell ref="AB218:AC218"/>
    <mergeCell ref="AB219:AC219"/>
    <mergeCell ref="AB220:AC220"/>
    <mergeCell ref="AB212:AC212"/>
    <mergeCell ref="AI206:AJ206"/>
    <mergeCell ref="AG206:AH206"/>
    <mergeCell ref="J216:K216"/>
    <mergeCell ref="J217:K217"/>
    <mergeCell ref="AG215:AH215"/>
    <mergeCell ref="AG216:AH216"/>
    <mergeCell ref="J203:K203"/>
    <mergeCell ref="M203:N203"/>
    <mergeCell ref="P203:Q203"/>
    <mergeCell ref="S203:T203"/>
    <mergeCell ref="V203:W203"/>
    <mergeCell ref="Y203:Z203"/>
    <mergeCell ref="AB203:AC203"/>
    <mergeCell ref="AG203:AH203"/>
    <mergeCell ref="AI203:AJ203"/>
    <mergeCell ref="AU203:AW203"/>
    <mergeCell ref="AX203:AY203"/>
    <mergeCell ref="A96:C96"/>
    <mergeCell ref="D96:F96"/>
    <mergeCell ref="G96:H96"/>
    <mergeCell ref="J96:K96"/>
    <mergeCell ref="M96:N96"/>
    <mergeCell ref="P96:Q96"/>
    <mergeCell ref="S96:T96"/>
    <mergeCell ref="V96:W96"/>
    <mergeCell ref="Y96:Z96"/>
    <mergeCell ref="AB96:AC96"/>
    <mergeCell ref="AG96:AH96"/>
    <mergeCell ref="AI96:AJ96"/>
    <mergeCell ref="AU197:AW197"/>
    <mergeCell ref="AU198:AW198"/>
    <mergeCell ref="AU199:AW199"/>
    <mergeCell ref="AU200:AW200"/>
    <mergeCell ref="AU205:AW205"/>
    <mergeCell ref="AX205:AY205"/>
    <mergeCell ref="Y49:Z49"/>
    <mergeCell ref="Y31:Z31"/>
    <mergeCell ref="P65:Q65"/>
    <mergeCell ref="S65:T65"/>
    <mergeCell ref="V65:W65"/>
    <mergeCell ref="Y65:Z65"/>
    <mergeCell ref="AB65:AC65"/>
    <mergeCell ref="AG65:AH65"/>
    <mergeCell ref="AI65:AJ65"/>
    <mergeCell ref="AU65:AW65"/>
    <mergeCell ref="AX65:AY65"/>
    <mergeCell ref="A204:C204"/>
    <mergeCell ref="D204:F204"/>
    <mergeCell ref="G204:H204"/>
    <mergeCell ref="J204:K204"/>
    <mergeCell ref="M204:N204"/>
    <mergeCell ref="P204:Q204"/>
    <mergeCell ref="S204:T204"/>
    <mergeCell ref="V204:W204"/>
    <mergeCell ref="Y204:Z204"/>
    <mergeCell ref="AB204:AC204"/>
    <mergeCell ref="AG204:AH204"/>
    <mergeCell ref="AI204:AJ204"/>
    <mergeCell ref="AU204:AW204"/>
    <mergeCell ref="AX204:AY204"/>
    <mergeCell ref="AU96:AW96"/>
    <mergeCell ref="AX96:AY96"/>
    <mergeCell ref="A203:C203"/>
    <mergeCell ref="D203:F203"/>
    <mergeCell ref="G203:H203"/>
  </mergeCells>
  <pageMargins left="0.78740157499999996" right="0.78740157499999996" top="1" bottom="1" header="0.5" footer="0.5"/>
  <pageSetup paperSize="0" orientation="portrait" horizontalDpi="4294967292" verticalDpi="4294967292"/>
  <ignoredErrors>
    <ignoredError sqref="AX4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BFF8-8C58-F545-8CD6-37E883BDF357}">
  <dimension ref="A1:BZ197"/>
  <sheetViews>
    <sheetView topLeftCell="A44" zoomScale="120" zoomScaleNormal="120" workbookViewId="0">
      <pane xSplit="7" topLeftCell="AY1" activePane="topRight" state="frozen"/>
      <selection pane="topRight" activeCell="AN131" sqref="AN131:AO131"/>
    </sheetView>
  </sheetViews>
  <sheetFormatPr baseColWidth="10" defaultRowHeight="16" x14ac:dyDescent="0.2"/>
  <cols>
    <col min="3" max="3" width="17.6640625" customWidth="1"/>
    <col min="6" max="6" width="7.6640625" customWidth="1"/>
    <col min="8" max="8" width="9.1640625" customWidth="1"/>
    <col min="9" max="9" width="4.33203125" customWidth="1"/>
    <col min="12" max="12" width="4.83203125" customWidth="1"/>
    <col min="14" max="14" width="9.1640625" customWidth="1"/>
    <col min="15" max="15" width="3.83203125" customWidth="1"/>
    <col min="17" max="17" width="5.33203125" customWidth="1"/>
    <col min="18" max="18" width="4.5" customWidth="1"/>
    <col min="20" max="20" width="3.5" customWidth="1"/>
    <col min="21" max="21" width="4.33203125" customWidth="1"/>
    <col min="23" max="23" width="3.5" customWidth="1"/>
    <col min="24" max="24" width="5.5" customWidth="1"/>
    <col min="26" max="26" width="7.5" customWidth="1"/>
    <col min="27" max="27" width="4.83203125" customWidth="1"/>
    <col min="28" max="28" width="10.83203125" customWidth="1"/>
    <col min="29" max="29" width="4.83203125" customWidth="1"/>
    <col min="30" max="30" width="5" customWidth="1"/>
    <col min="32" max="32" width="3.6640625" customWidth="1"/>
    <col min="33" max="33" width="4.5" customWidth="1"/>
    <col min="34" max="34" width="5" customWidth="1"/>
    <col min="35" max="35" width="12.6640625" customWidth="1"/>
    <col min="36" max="36" width="4" style="1" customWidth="1"/>
    <col min="37" max="37" width="5" customWidth="1"/>
    <col min="38" max="38" width="13.5" customWidth="1"/>
    <col min="39" max="39" width="4.1640625" style="1" customWidth="1"/>
    <col min="40" max="40" width="5" customWidth="1"/>
    <col min="41" max="41" width="13.5" customWidth="1"/>
    <col min="42" max="42" width="4.1640625" style="1" customWidth="1"/>
    <col min="43" max="43" width="5" customWidth="1"/>
    <col min="44" max="44" width="14.1640625" customWidth="1"/>
    <col min="45" max="45" width="5.6640625" style="1" customWidth="1"/>
    <col min="46" max="46" width="5" customWidth="1"/>
    <col min="47" max="47" width="16.1640625" customWidth="1"/>
    <col min="48" max="48" width="4.33203125" customWidth="1"/>
    <col min="49" max="49" width="15.6640625" customWidth="1"/>
    <col min="50" max="50" width="5.33203125" customWidth="1"/>
    <col min="51" max="51" width="19" customWidth="1"/>
    <col min="52" max="52" width="4.1640625" customWidth="1"/>
    <col min="53" max="53" width="15.5" customWidth="1"/>
    <col min="54" max="54" width="4.1640625" customWidth="1"/>
    <col min="55" max="55" width="18.33203125" customWidth="1"/>
    <col min="56" max="56" width="5.33203125" customWidth="1"/>
    <col min="57" max="57" width="2.83203125" customWidth="1"/>
    <col min="65" max="65" width="15.83203125" customWidth="1"/>
    <col min="67" max="67" width="10.83203125" style="35"/>
  </cols>
  <sheetData>
    <row r="1" spans="1:74" ht="15" customHeight="1" x14ac:dyDescent="0.2">
      <c r="A1" s="182" t="s">
        <v>214</v>
      </c>
      <c r="B1" s="182"/>
      <c r="C1" s="182"/>
      <c r="D1" s="182"/>
      <c r="E1" s="182"/>
      <c r="F1" s="182"/>
      <c r="G1" s="18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74" ht="15" customHeight="1" x14ac:dyDescent="0.2">
      <c r="A2" s="182"/>
      <c r="B2" s="182"/>
      <c r="C2" s="182"/>
      <c r="D2" s="182"/>
      <c r="E2" s="182"/>
      <c r="F2" s="182"/>
      <c r="G2" s="18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BR2" s="233"/>
      <c r="BS2" s="233"/>
      <c r="BT2" s="233"/>
      <c r="BU2" s="233"/>
      <c r="BV2" s="233"/>
    </row>
    <row r="3" spans="1:74" ht="15" customHeight="1" thickBot="1" x14ac:dyDescent="0.25">
      <c r="A3" s="2"/>
      <c r="B3" s="2"/>
      <c r="C3" s="2"/>
      <c r="D3" s="2"/>
      <c r="E3" s="2"/>
      <c r="F3" s="2"/>
      <c r="N3" s="3"/>
      <c r="O3" s="3"/>
      <c r="AB3" s="3"/>
      <c r="AC3" s="3"/>
      <c r="AD3" s="3"/>
      <c r="AE3" s="3"/>
      <c r="AF3" s="3"/>
      <c r="AG3" s="3"/>
      <c r="AH3" s="3"/>
      <c r="AK3" s="3"/>
      <c r="AN3" s="3"/>
      <c r="AQ3" s="3"/>
      <c r="AT3" s="3"/>
      <c r="BR3" s="233"/>
      <c r="BS3" s="230"/>
      <c r="BT3" s="230"/>
      <c r="BU3" s="233"/>
      <c r="BV3" s="233"/>
    </row>
    <row r="4" spans="1:74" ht="15" customHeight="1" x14ac:dyDescent="0.2">
      <c r="A4" s="4"/>
      <c r="B4" s="4"/>
      <c r="C4" s="4"/>
      <c r="D4" s="4"/>
      <c r="E4" s="4"/>
      <c r="F4" s="4"/>
      <c r="G4" s="184" t="s">
        <v>97</v>
      </c>
      <c r="H4" s="184"/>
      <c r="I4" s="37"/>
      <c r="J4" s="184" t="s">
        <v>169</v>
      </c>
      <c r="K4" s="184"/>
      <c r="L4" s="37"/>
      <c r="M4" s="153" t="s">
        <v>97</v>
      </c>
      <c r="N4" s="153"/>
      <c r="O4" s="36"/>
      <c r="P4" s="149" t="s">
        <v>229</v>
      </c>
      <c r="Q4" s="149"/>
      <c r="R4" s="54"/>
      <c r="S4" s="149" t="s">
        <v>229</v>
      </c>
      <c r="T4" s="149"/>
      <c r="U4" s="54"/>
      <c r="V4" s="149" t="s">
        <v>233</v>
      </c>
      <c r="W4" s="149"/>
      <c r="X4" s="54"/>
      <c r="Y4" s="129" t="s">
        <v>232</v>
      </c>
      <c r="Z4" s="129"/>
      <c r="AA4" s="53"/>
      <c r="AB4" s="129" t="s">
        <v>232</v>
      </c>
      <c r="AC4" s="129"/>
      <c r="AD4" s="53"/>
      <c r="AE4" s="129" t="s">
        <v>232</v>
      </c>
      <c r="AF4" s="129"/>
      <c r="AG4" s="53"/>
      <c r="AH4" s="157" t="s">
        <v>399</v>
      </c>
      <c r="AI4" s="169"/>
      <c r="AJ4" s="158"/>
      <c r="AK4" s="157" t="s">
        <v>400</v>
      </c>
      <c r="AL4" s="169"/>
      <c r="AM4" s="158"/>
      <c r="AN4" s="157" t="s">
        <v>400</v>
      </c>
      <c r="AO4" s="169"/>
      <c r="AP4" s="158"/>
      <c r="AQ4" s="171" t="s">
        <v>401</v>
      </c>
      <c r="AR4" s="171"/>
      <c r="AS4" s="73"/>
      <c r="AT4" s="171" t="s">
        <v>401</v>
      </c>
      <c r="AU4" s="171"/>
      <c r="AV4" s="186" t="s">
        <v>401</v>
      </c>
      <c r="AW4" s="187"/>
      <c r="AX4" s="188"/>
      <c r="AY4" s="165" t="s">
        <v>406</v>
      </c>
      <c r="AZ4" s="166"/>
      <c r="BA4" s="181" t="s">
        <v>406</v>
      </c>
      <c r="BB4" s="167"/>
      <c r="BC4" s="167" t="s">
        <v>406</v>
      </c>
      <c r="BD4" s="168"/>
      <c r="BE4" s="123"/>
      <c r="BF4" s="125"/>
      <c r="BG4" s="205" t="s">
        <v>41</v>
      </c>
      <c r="BH4" s="206"/>
      <c r="BI4" s="228" t="s">
        <v>614</v>
      </c>
      <c r="BJ4" s="228"/>
      <c r="BK4" s="229" t="s">
        <v>615</v>
      </c>
      <c r="BL4" s="307" t="s">
        <v>95</v>
      </c>
      <c r="BM4" s="308"/>
      <c r="BN4" s="309" t="s">
        <v>616</v>
      </c>
      <c r="BO4" s="310" t="s">
        <v>615</v>
      </c>
      <c r="BR4" s="233"/>
      <c r="BS4" s="239"/>
      <c r="BT4" s="239"/>
      <c r="BU4" s="233"/>
      <c r="BV4" s="233"/>
    </row>
    <row r="5" spans="1:74" ht="16" customHeight="1" thickBot="1" x14ac:dyDescent="0.25">
      <c r="A5" s="183" t="s">
        <v>22</v>
      </c>
      <c r="B5" s="183"/>
      <c r="C5" s="183"/>
      <c r="D5" s="183" t="s">
        <v>23</v>
      </c>
      <c r="E5" s="183"/>
      <c r="F5" s="183"/>
      <c r="G5" s="184" t="s">
        <v>170</v>
      </c>
      <c r="H5" s="184"/>
      <c r="I5" s="37" t="s">
        <v>172</v>
      </c>
      <c r="J5" s="184" t="s">
        <v>24</v>
      </c>
      <c r="K5" s="184"/>
      <c r="L5" s="37" t="s">
        <v>172</v>
      </c>
      <c r="M5" s="153" t="s">
        <v>17</v>
      </c>
      <c r="N5" s="153"/>
      <c r="O5" s="36" t="s">
        <v>172</v>
      </c>
      <c r="P5" s="149" t="s">
        <v>230</v>
      </c>
      <c r="Q5" s="149"/>
      <c r="R5" s="54" t="s">
        <v>172</v>
      </c>
      <c r="S5" s="149" t="s">
        <v>231</v>
      </c>
      <c r="T5" s="149"/>
      <c r="U5" s="54" t="s">
        <v>172</v>
      </c>
      <c r="V5" s="149" t="s">
        <v>17</v>
      </c>
      <c r="W5" s="149"/>
      <c r="X5" s="54" t="s">
        <v>172</v>
      </c>
      <c r="Y5" s="129" t="s">
        <v>24</v>
      </c>
      <c r="Z5" s="129"/>
      <c r="AA5" s="53" t="s">
        <v>172</v>
      </c>
      <c r="AB5" s="129" t="s">
        <v>330</v>
      </c>
      <c r="AC5" s="129"/>
      <c r="AD5" s="53" t="s">
        <v>172</v>
      </c>
      <c r="AE5" s="129" t="s">
        <v>331</v>
      </c>
      <c r="AF5" s="129"/>
      <c r="AG5" s="53"/>
      <c r="AH5" s="148" t="s">
        <v>404</v>
      </c>
      <c r="AI5" s="148"/>
      <c r="AJ5" s="1" t="s">
        <v>172</v>
      </c>
      <c r="AK5" s="148" t="s">
        <v>405</v>
      </c>
      <c r="AL5" s="148"/>
      <c r="AM5" s="1" t="s">
        <v>172</v>
      </c>
      <c r="AN5" s="148" t="s">
        <v>18</v>
      </c>
      <c r="AO5" s="148"/>
      <c r="AP5" s="1" t="s">
        <v>172</v>
      </c>
      <c r="AQ5" s="171" t="s">
        <v>402</v>
      </c>
      <c r="AR5" s="171"/>
      <c r="AS5" s="73" t="s">
        <v>172</v>
      </c>
      <c r="AT5" s="171" t="s">
        <v>403</v>
      </c>
      <c r="AU5" s="171"/>
      <c r="AV5" s="68" t="s">
        <v>172</v>
      </c>
      <c r="AW5" s="68" t="s">
        <v>18</v>
      </c>
      <c r="AX5" s="67" t="s">
        <v>172</v>
      </c>
      <c r="AY5" s="77" t="s">
        <v>238</v>
      </c>
      <c r="AZ5" s="77" t="s">
        <v>172</v>
      </c>
      <c r="BA5" s="76" t="s">
        <v>409</v>
      </c>
      <c r="BB5" s="77" t="s">
        <v>172</v>
      </c>
      <c r="BC5" s="76" t="s">
        <v>19</v>
      </c>
      <c r="BD5" s="77" t="s">
        <v>172</v>
      </c>
      <c r="BE5" s="123"/>
      <c r="BF5" s="125"/>
      <c r="BG5" s="207"/>
      <c r="BH5" s="208"/>
      <c r="BI5" s="228"/>
      <c r="BJ5" s="228"/>
      <c r="BK5" s="229"/>
      <c r="BL5" s="311"/>
      <c r="BM5" s="312"/>
      <c r="BN5" s="313"/>
      <c r="BO5" s="314"/>
      <c r="BR5" s="233"/>
      <c r="BS5" s="239"/>
      <c r="BT5" s="239"/>
      <c r="BU5" s="233"/>
      <c r="BV5" s="233"/>
    </row>
    <row r="6" spans="1:74" x14ac:dyDescent="0.2">
      <c r="A6" s="213" t="s">
        <v>488</v>
      </c>
      <c r="B6" s="213"/>
      <c r="C6" s="213"/>
      <c r="D6" s="100" t="s">
        <v>208</v>
      </c>
      <c r="E6" s="100"/>
      <c r="F6" s="100"/>
      <c r="G6" s="101" t="s">
        <v>211</v>
      </c>
      <c r="H6" s="103"/>
      <c r="I6" s="17">
        <f>80+20</f>
        <v>100</v>
      </c>
      <c r="J6" s="101" t="s">
        <v>211</v>
      </c>
      <c r="K6" s="103"/>
      <c r="L6" s="17">
        <f>80+20</f>
        <v>100</v>
      </c>
      <c r="M6" s="115"/>
      <c r="N6" s="116"/>
      <c r="O6" s="43"/>
      <c r="P6" s="172"/>
      <c r="Q6" s="173"/>
      <c r="R6" s="42"/>
      <c r="S6" s="115"/>
      <c r="T6" s="116"/>
      <c r="U6" s="43"/>
      <c r="V6" s="115"/>
      <c r="W6" s="116"/>
      <c r="X6" s="43"/>
      <c r="Y6" s="109" t="s">
        <v>123</v>
      </c>
      <c r="Z6" s="111"/>
      <c r="AA6" s="21">
        <v>20</v>
      </c>
      <c r="AB6" s="101" t="s">
        <v>123</v>
      </c>
      <c r="AC6" s="103"/>
      <c r="AD6" s="17">
        <v>20</v>
      </c>
      <c r="AE6" s="101" t="s">
        <v>262</v>
      </c>
      <c r="AF6" s="103"/>
      <c r="AG6" s="17">
        <v>20</v>
      </c>
      <c r="AH6" s="109" t="s">
        <v>123</v>
      </c>
      <c r="AI6" s="111"/>
      <c r="AJ6" s="1">
        <v>20</v>
      </c>
      <c r="AK6" s="115"/>
      <c r="AL6" s="116"/>
      <c r="AM6" s="61"/>
      <c r="AN6" s="109" t="s">
        <v>123</v>
      </c>
      <c r="AO6" s="111"/>
      <c r="AP6" s="1">
        <v>20</v>
      </c>
      <c r="AQ6" s="115"/>
      <c r="AR6" s="116"/>
      <c r="AS6" s="61"/>
      <c r="AT6" s="115"/>
      <c r="AU6" s="116"/>
      <c r="AV6" s="43"/>
      <c r="AW6" s="46"/>
      <c r="AX6" s="43"/>
      <c r="AY6" s="43"/>
      <c r="AZ6" s="43"/>
      <c r="BA6" s="43"/>
      <c r="BB6" s="43"/>
      <c r="BC6" s="46"/>
      <c r="BD6" s="43"/>
      <c r="BE6" s="109"/>
      <c r="BF6" s="111"/>
      <c r="BG6" s="209">
        <f>SUM(I6:BD6)</f>
        <v>300</v>
      </c>
      <c r="BH6" s="210"/>
      <c r="BI6" s="303">
        <v>260</v>
      </c>
      <c r="BJ6" s="304"/>
      <c r="BK6" s="305"/>
      <c r="BL6" s="241" t="s">
        <v>208</v>
      </c>
      <c r="BM6" s="242"/>
      <c r="BN6" s="250"/>
      <c r="BO6" s="251"/>
      <c r="BR6" s="233"/>
      <c r="BS6" s="239"/>
      <c r="BT6" s="239"/>
      <c r="BU6" s="233"/>
      <c r="BV6" s="233"/>
    </row>
    <row r="7" spans="1:74" x14ac:dyDescent="0.2">
      <c r="A7" s="213" t="s">
        <v>93</v>
      </c>
      <c r="B7" s="213"/>
      <c r="C7" s="213"/>
      <c r="D7" s="100" t="s">
        <v>208</v>
      </c>
      <c r="E7" s="100"/>
      <c r="F7" s="100"/>
      <c r="G7" s="101" t="s">
        <v>210</v>
      </c>
      <c r="H7" s="103"/>
      <c r="I7" s="17">
        <f>80+20</f>
        <v>100</v>
      </c>
      <c r="J7" s="101" t="s">
        <v>123</v>
      </c>
      <c r="K7" s="103"/>
      <c r="L7" s="17">
        <v>20</v>
      </c>
      <c r="M7" s="109" t="s">
        <v>123</v>
      </c>
      <c r="N7" s="111"/>
      <c r="O7" s="21">
        <v>20</v>
      </c>
      <c r="P7" s="172"/>
      <c r="Q7" s="173"/>
      <c r="R7" s="42"/>
      <c r="S7" s="115"/>
      <c r="T7" s="116"/>
      <c r="U7" s="43"/>
      <c r="V7" s="115"/>
      <c r="W7" s="116"/>
      <c r="X7" s="43"/>
      <c r="Y7" s="115"/>
      <c r="Z7" s="116"/>
      <c r="AA7" s="43"/>
      <c r="AB7" s="172"/>
      <c r="AC7" s="173"/>
      <c r="AD7" s="42"/>
      <c r="AE7" s="172"/>
      <c r="AF7" s="173"/>
      <c r="AG7" s="42"/>
      <c r="AH7" s="115"/>
      <c r="AI7" s="116"/>
      <c r="AJ7" s="61"/>
      <c r="AK7" s="115"/>
      <c r="AL7" s="116"/>
      <c r="AM7" s="61"/>
      <c r="AN7" s="115"/>
      <c r="AO7" s="116"/>
      <c r="AP7" s="61"/>
      <c r="AQ7" s="115"/>
      <c r="AR7" s="116"/>
      <c r="AS7" s="61"/>
      <c r="AT7" s="115"/>
      <c r="AU7" s="116"/>
      <c r="AV7" s="43"/>
      <c r="AW7" s="46"/>
      <c r="AX7" s="43"/>
      <c r="AY7" s="43"/>
      <c r="AZ7" s="43"/>
      <c r="BA7" s="43"/>
      <c r="BB7" s="43"/>
      <c r="BC7" s="46"/>
      <c r="BD7" s="43"/>
      <c r="BE7" s="109"/>
      <c r="BF7" s="111"/>
      <c r="BG7" s="209">
        <f>SUM(I7:BD7)</f>
        <v>140</v>
      </c>
      <c r="BH7" s="210"/>
      <c r="BI7" s="303">
        <v>140</v>
      </c>
      <c r="BJ7" s="304"/>
      <c r="BK7" s="305"/>
      <c r="BL7" s="243"/>
      <c r="BM7" s="244"/>
      <c r="BN7" s="248"/>
      <c r="BO7" s="252"/>
      <c r="BR7" s="233"/>
      <c r="BS7" s="239"/>
      <c r="BT7" s="239"/>
      <c r="BU7" s="233"/>
      <c r="BV7" s="233"/>
    </row>
    <row r="8" spans="1:74" x14ac:dyDescent="0.2">
      <c r="A8" s="213" t="s">
        <v>483</v>
      </c>
      <c r="B8" s="213"/>
      <c r="C8" s="213"/>
      <c r="D8" s="100" t="s">
        <v>208</v>
      </c>
      <c r="E8" s="100"/>
      <c r="F8" s="100"/>
      <c r="G8" s="101" t="s">
        <v>123</v>
      </c>
      <c r="H8" s="103"/>
      <c r="I8" s="17">
        <v>20</v>
      </c>
      <c r="J8" s="101" t="s">
        <v>123</v>
      </c>
      <c r="K8" s="103"/>
      <c r="L8" s="17">
        <v>20</v>
      </c>
      <c r="M8" s="109" t="s">
        <v>123</v>
      </c>
      <c r="N8" s="111"/>
      <c r="O8" s="21">
        <v>20</v>
      </c>
      <c r="P8" s="172"/>
      <c r="Q8" s="173"/>
      <c r="R8" s="42"/>
      <c r="S8" s="115"/>
      <c r="T8" s="116"/>
      <c r="U8" s="43"/>
      <c r="V8" s="115"/>
      <c r="W8" s="116"/>
      <c r="X8" s="43"/>
      <c r="Y8" s="109" t="s">
        <v>241</v>
      </c>
      <c r="Z8" s="111"/>
      <c r="AA8" s="21">
        <v>100</v>
      </c>
      <c r="AB8" s="101" t="s">
        <v>123</v>
      </c>
      <c r="AC8" s="103"/>
      <c r="AD8" s="17">
        <v>20</v>
      </c>
      <c r="AE8" s="101" t="s">
        <v>123</v>
      </c>
      <c r="AF8" s="103"/>
      <c r="AG8" s="17">
        <v>20</v>
      </c>
      <c r="AH8" s="109" t="s">
        <v>235</v>
      </c>
      <c r="AI8" s="111"/>
      <c r="AJ8" s="1">
        <v>110</v>
      </c>
      <c r="AK8" s="115"/>
      <c r="AL8" s="116"/>
      <c r="AM8" s="61"/>
      <c r="AN8" s="109" t="s">
        <v>123</v>
      </c>
      <c r="AO8" s="111"/>
      <c r="AP8" s="1">
        <v>20</v>
      </c>
      <c r="AQ8" s="115"/>
      <c r="AR8" s="116"/>
      <c r="AS8" s="61"/>
      <c r="AT8" s="115"/>
      <c r="AU8" s="116"/>
      <c r="AV8" s="43"/>
      <c r="AW8" s="46"/>
      <c r="AX8" s="43"/>
      <c r="AY8" s="43"/>
      <c r="AZ8" s="43"/>
      <c r="BA8" s="43"/>
      <c r="BB8" s="43"/>
      <c r="BC8" s="46"/>
      <c r="BD8" s="43"/>
      <c r="BE8" s="109"/>
      <c r="BF8" s="111"/>
      <c r="BG8" s="209">
        <f>SUM(I8:BD8)</f>
        <v>330</v>
      </c>
      <c r="BH8" s="210"/>
      <c r="BI8" s="303">
        <v>270</v>
      </c>
      <c r="BJ8" s="304"/>
      <c r="BK8" s="305"/>
      <c r="BL8" s="243"/>
      <c r="BM8" s="244"/>
      <c r="BN8" s="248">
        <f>SUM(BI6:BJ15)</f>
        <v>1170</v>
      </c>
      <c r="BO8" s="252" t="s">
        <v>562</v>
      </c>
      <c r="BR8" s="233"/>
      <c r="BS8" s="239"/>
      <c r="BT8" s="239"/>
      <c r="BU8" s="233"/>
      <c r="BV8" s="233"/>
    </row>
    <row r="9" spans="1:74" x14ac:dyDescent="0.2">
      <c r="A9" s="213" t="s">
        <v>94</v>
      </c>
      <c r="B9" s="213"/>
      <c r="C9" s="213"/>
      <c r="D9" s="100" t="s">
        <v>208</v>
      </c>
      <c r="E9" s="100"/>
      <c r="F9" s="100"/>
      <c r="G9" s="101" t="s">
        <v>123</v>
      </c>
      <c r="H9" s="103"/>
      <c r="I9" s="17">
        <v>20</v>
      </c>
      <c r="J9" s="101" t="s">
        <v>123</v>
      </c>
      <c r="K9" s="103"/>
      <c r="L9" s="17">
        <v>20</v>
      </c>
      <c r="M9" s="109" t="s">
        <v>123</v>
      </c>
      <c r="N9" s="111"/>
      <c r="O9" s="21">
        <v>20</v>
      </c>
      <c r="P9" s="172"/>
      <c r="Q9" s="173"/>
      <c r="R9" s="42"/>
      <c r="S9" s="115"/>
      <c r="T9" s="116"/>
      <c r="U9" s="43"/>
      <c r="V9" s="115"/>
      <c r="W9" s="116"/>
      <c r="X9" s="43"/>
      <c r="Y9" s="115"/>
      <c r="Z9" s="116"/>
      <c r="AA9" s="43"/>
      <c r="AB9" s="172"/>
      <c r="AC9" s="173"/>
      <c r="AD9" s="42"/>
      <c r="AE9" s="172"/>
      <c r="AF9" s="173"/>
      <c r="AG9" s="42"/>
      <c r="AH9" s="115"/>
      <c r="AI9" s="116"/>
      <c r="AJ9" s="61"/>
      <c r="AK9" s="115"/>
      <c r="AL9" s="116"/>
      <c r="AM9" s="61"/>
      <c r="AN9" s="115"/>
      <c r="AO9" s="116"/>
      <c r="AP9" s="61"/>
      <c r="AQ9" s="115"/>
      <c r="AR9" s="116"/>
      <c r="AS9" s="61"/>
      <c r="AT9" s="115"/>
      <c r="AU9" s="116"/>
      <c r="AV9" s="43"/>
      <c r="AW9" s="46"/>
      <c r="AX9" s="43"/>
      <c r="AY9" s="43"/>
      <c r="AZ9" s="43"/>
      <c r="BA9" s="43"/>
      <c r="BB9" s="43"/>
      <c r="BC9" s="46"/>
      <c r="BD9" s="43"/>
      <c r="BE9" s="109"/>
      <c r="BF9" s="111"/>
      <c r="BG9" s="209">
        <f>SUM(I9:BD9)</f>
        <v>60</v>
      </c>
      <c r="BH9" s="210"/>
      <c r="BI9" s="303">
        <v>60</v>
      </c>
      <c r="BJ9" s="304"/>
      <c r="BK9" s="305"/>
      <c r="BL9" s="243"/>
      <c r="BM9" s="244"/>
      <c r="BN9" s="248"/>
      <c r="BO9" s="252"/>
      <c r="BR9" s="233"/>
      <c r="BS9" s="239"/>
      <c r="BT9" s="239"/>
      <c r="BU9" s="233"/>
      <c r="BV9" s="233"/>
    </row>
    <row r="10" spans="1:74" x14ac:dyDescent="0.2">
      <c r="A10" s="213" t="s">
        <v>92</v>
      </c>
      <c r="B10" s="213"/>
      <c r="C10" s="213"/>
      <c r="D10" s="100" t="s">
        <v>208</v>
      </c>
      <c r="E10" s="100"/>
      <c r="F10" s="100"/>
      <c r="G10" s="101" t="s">
        <v>123</v>
      </c>
      <c r="H10" s="103"/>
      <c r="I10" s="17">
        <v>20</v>
      </c>
      <c r="J10" s="101" t="s">
        <v>123</v>
      </c>
      <c r="K10" s="103"/>
      <c r="L10" s="17">
        <v>20</v>
      </c>
      <c r="M10" s="115"/>
      <c r="N10" s="116"/>
      <c r="O10" s="43"/>
      <c r="P10" s="172"/>
      <c r="Q10" s="173"/>
      <c r="R10" s="42"/>
      <c r="S10" s="115"/>
      <c r="T10" s="116"/>
      <c r="U10" s="43"/>
      <c r="V10" s="115"/>
      <c r="W10" s="116"/>
      <c r="X10" s="43"/>
      <c r="Y10" s="115"/>
      <c r="Z10" s="116"/>
      <c r="AA10" s="43"/>
      <c r="AB10" s="172"/>
      <c r="AC10" s="173"/>
      <c r="AD10" s="42"/>
      <c r="AE10" s="172"/>
      <c r="AF10" s="173"/>
      <c r="AG10" s="42"/>
      <c r="AH10" s="115"/>
      <c r="AI10" s="116"/>
      <c r="AJ10" s="61"/>
      <c r="AK10" s="115"/>
      <c r="AL10" s="116"/>
      <c r="AM10" s="61"/>
      <c r="AN10" s="115"/>
      <c r="AO10" s="116"/>
      <c r="AP10" s="61"/>
      <c r="AQ10" s="115"/>
      <c r="AR10" s="116"/>
      <c r="AS10" s="61"/>
      <c r="AT10" s="115"/>
      <c r="AU10" s="116"/>
      <c r="AV10" s="43"/>
      <c r="AW10" s="46"/>
      <c r="AX10" s="43"/>
      <c r="AY10" s="43"/>
      <c r="AZ10" s="43"/>
      <c r="BA10" s="43"/>
      <c r="BB10" s="43"/>
      <c r="BC10" s="46"/>
      <c r="BD10" s="43"/>
      <c r="BE10" s="109"/>
      <c r="BF10" s="111"/>
      <c r="BG10" s="209">
        <f>SUM(I10:BD10)</f>
        <v>40</v>
      </c>
      <c r="BH10" s="210"/>
      <c r="BI10" s="303">
        <v>40</v>
      </c>
      <c r="BJ10" s="304"/>
      <c r="BK10" s="305"/>
      <c r="BL10" s="243"/>
      <c r="BM10" s="244"/>
      <c r="BN10" s="248"/>
      <c r="BO10" s="252"/>
      <c r="BR10" s="233"/>
      <c r="BS10" s="239"/>
      <c r="BT10" s="239"/>
      <c r="BU10" s="233"/>
      <c r="BV10" s="233"/>
    </row>
    <row r="11" spans="1:74" x14ac:dyDescent="0.2">
      <c r="A11" s="213" t="s">
        <v>351</v>
      </c>
      <c r="B11" s="213"/>
      <c r="C11" s="213"/>
      <c r="D11" s="100" t="s">
        <v>208</v>
      </c>
      <c r="E11" s="100"/>
      <c r="F11" s="100"/>
      <c r="G11" s="172"/>
      <c r="H11" s="173"/>
      <c r="I11" s="42"/>
      <c r="J11" s="172"/>
      <c r="K11" s="173"/>
      <c r="L11" s="42"/>
      <c r="M11" s="172"/>
      <c r="N11" s="173"/>
      <c r="O11" s="42"/>
      <c r="P11" s="172"/>
      <c r="Q11" s="173"/>
      <c r="R11" s="42"/>
      <c r="S11" s="115"/>
      <c r="T11" s="116"/>
      <c r="U11" s="43"/>
      <c r="V11" s="115"/>
      <c r="W11" s="116"/>
      <c r="X11" s="43"/>
      <c r="Y11" s="109" t="s">
        <v>123</v>
      </c>
      <c r="Z11" s="111"/>
      <c r="AA11" s="21">
        <v>20</v>
      </c>
      <c r="AB11" s="109" t="s">
        <v>123</v>
      </c>
      <c r="AC11" s="111"/>
      <c r="AD11" s="21">
        <v>20</v>
      </c>
      <c r="AE11" s="109" t="s">
        <v>262</v>
      </c>
      <c r="AF11" s="111"/>
      <c r="AG11" s="21">
        <v>20</v>
      </c>
      <c r="AH11" s="115"/>
      <c r="AI11" s="116"/>
      <c r="AJ11" s="61"/>
      <c r="AK11" s="115"/>
      <c r="AL11" s="116"/>
      <c r="AM11" s="61"/>
      <c r="AN11" s="115"/>
      <c r="AO11" s="116"/>
      <c r="AP11" s="61"/>
      <c r="AQ11" s="115"/>
      <c r="AR11" s="116"/>
      <c r="AS11" s="61"/>
      <c r="AT11" s="115"/>
      <c r="AU11" s="116"/>
      <c r="AV11" s="43"/>
      <c r="AW11" s="46"/>
      <c r="AX11" s="43"/>
      <c r="AY11" s="43"/>
      <c r="AZ11" s="43"/>
      <c r="BA11" s="43"/>
      <c r="BB11" s="43"/>
      <c r="BC11" s="46"/>
      <c r="BD11" s="43"/>
      <c r="BE11" s="109"/>
      <c r="BF11" s="111"/>
      <c r="BG11" s="209">
        <f>SUM(I11:BD11)</f>
        <v>60</v>
      </c>
      <c r="BH11" s="210"/>
      <c r="BI11" s="303">
        <v>60</v>
      </c>
      <c r="BJ11" s="304"/>
      <c r="BK11" s="305"/>
      <c r="BL11" s="243"/>
      <c r="BM11" s="244"/>
      <c r="BN11" s="248"/>
      <c r="BO11" s="252"/>
      <c r="BR11" s="233"/>
      <c r="BS11" s="239"/>
      <c r="BT11" s="239"/>
      <c r="BU11" s="233"/>
      <c r="BV11" s="233"/>
    </row>
    <row r="12" spans="1:74" x14ac:dyDescent="0.2">
      <c r="A12" s="213" t="s">
        <v>352</v>
      </c>
      <c r="B12" s="213"/>
      <c r="C12" s="213"/>
      <c r="D12" s="100" t="s">
        <v>208</v>
      </c>
      <c r="E12" s="100"/>
      <c r="F12" s="100"/>
      <c r="G12" s="172"/>
      <c r="H12" s="173"/>
      <c r="I12" s="42"/>
      <c r="J12" s="172"/>
      <c r="K12" s="173"/>
      <c r="L12" s="42"/>
      <c r="M12" s="172"/>
      <c r="N12" s="173"/>
      <c r="O12" s="42"/>
      <c r="P12" s="172"/>
      <c r="Q12" s="173"/>
      <c r="R12" s="42"/>
      <c r="S12" s="115"/>
      <c r="T12" s="116"/>
      <c r="U12" s="43"/>
      <c r="V12" s="115"/>
      <c r="W12" s="116"/>
      <c r="X12" s="43"/>
      <c r="Y12" s="109" t="s">
        <v>123</v>
      </c>
      <c r="Z12" s="111"/>
      <c r="AA12" s="21">
        <v>20</v>
      </c>
      <c r="AB12" s="109" t="s">
        <v>123</v>
      </c>
      <c r="AC12" s="111"/>
      <c r="AD12" s="21">
        <v>20</v>
      </c>
      <c r="AE12" s="115"/>
      <c r="AF12" s="116"/>
      <c r="AG12" s="43"/>
      <c r="AH12" s="115"/>
      <c r="AI12" s="116"/>
      <c r="AJ12" s="61"/>
      <c r="AK12" s="115"/>
      <c r="AL12" s="116"/>
      <c r="AM12" s="61"/>
      <c r="AN12" s="115"/>
      <c r="AO12" s="116"/>
      <c r="AP12" s="61"/>
      <c r="AQ12" s="115"/>
      <c r="AR12" s="116"/>
      <c r="AS12" s="61"/>
      <c r="AT12" s="115"/>
      <c r="AU12" s="116"/>
      <c r="AV12" s="43"/>
      <c r="AW12" s="46"/>
      <c r="AX12" s="43"/>
      <c r="AY12" s="43"/>
      <c r="AZ12" s="43"/>
      <c r="BA12" s="43"/>
      <c r="BB12" s="43"/>
      <c r="BC12" s="46"/>
      <c r="BD12" s="43"/>
      <c r="BE12" s="109"/>
      <c r="BF12" s="111"/>
      <c r="BG12" s="209">
        <f>SUM(I12:BD12)</f>
        <v>40</v>
      </c>
      <c r="BH12" s="210"/>
      <c r="BI12" s="303">
        <v>40</v>
      </c>
      <c r="BJ12" s="304"/>
      <c r="BK12" s="305"/>
      <c r="BL12" s="243"/>
      <c r="BM12" s="244"/>
      <c r="BN12" s="248"/>
      <c r="BO12" s="252"/>
      <c r="BR12" s="233"/>
      <c r="BS12" s="239"/>
      <c r="BT12" s="239"/>
      <c r="BU12" s="233"/>
      <c r="BV12" s="233"/>
    </row>
    <row r="13" spans="1:74" x14ac:dyDescent="0.2">
      <c r="A13" s="213" t="s">
        <v>475</v>
      </c>
      <c r="B13" s="213"/>
      <c r="C13" s="213"/>
      <c r="D13" s="100" t="s">
        <v>208</v>
      </c>
      <c r="E13" s="100"/>
      <c r="F13" s="100"/>
      <c r="G13" s="172"/>
      <c r="H13" s="173"/>
      <c r="I13" s="42"/>
      <c r="J13" s="172"/>
      <c r="K13" s="173"/>
      <c r="L13" s="42"/>
      <c r="M13" s="172"/>
      <c r="N13" s="173"/>
      <c r="O13" s="42"/>
      <c r="P13" s="172"/>
      <c r="Q13" s="173"/>
      <c r="R13" s="42"/>
      <c r="S13" s="115"/>
      <c r="T13" s="116"/>
      <c r="U13" s="43"/>
      <c r="V13" s="115"/>
      <c r="W13" s="116"/>
      <c r="X13" s="43"/>
      <c r="Y13" s="115"/>
      <c r="Z13" s="116"/>
      <c r="AA13" s="43"/>
      <c r="AB13" s="115"/>
      <c r="AC13" s="116"/>
      <c r="AD13" s="43"/>
      <c r="AE13" s="115"/>
      <c r="AF13" s="116"/>
      <c r="AG13" s="43"/>
      <c r="AH13" s="109" t="s">
        <v>319</v>
      </c>
      <c r="AI13" s="111"/>
      <c r="AJ13" s="1">
        <v>100</v>
      </c>
      <c r="AK13" s="115"/>
      <c r="AL13" s="116"/>
      <c r="AM13" s="61"/>
      <c r="AN13" s="109" t="s">
        <v>123</v>
      </c>
      <c r="AO13" s="111"/>
      <c r="AP13" s="1">
        <v>20</v>
      </c>
      <c r="AQ13" s="115"/>
      <c r="AR13" s="116"/>
      <c r="AS13" s="61"/>
      <c r="AT13" s="115"/>
      <c r="AU13" s="116"/>
      <c r="AV13" s="43"/>
      <c r="AW13" s="46"/>
      <c r="AX13" s="43"/>
      <c r="AY13" s="21" t="s">
        <v>123</v>
      </c>
      <c r="AZ13" s="21">
        <v>20</v>
      </c>
      <c r="BA13" s="43"/>
      <c r="BB13" s="43"/>
      <c r="BC13" s="20" t="s">
        <v>123</v>
      </c>
      <c r="BD13" s="21">
        <v>20</v>
      </c>
      <c r="BE13" s="109"/>
      <c r="BF13" s="111"/>
      <c r="BG13" s="209">
        <f>SUM(I13:BD13)</f>
        <v>160</v>
      </c>
      <c r="BH13" s="210"/>
      <c r="BI13" s="303">
        <v>160</v>
      </c>
      <c r="BJ13" s="304"/>
      <c r="BK13" s="305"/>
      <c r="BL13" s="243"/>
      <c r="BM13" s="244"/>
      <c r="BN13" s="248"/>
      <c r="BO13" s="252"/>
      <c r="BR13" s="233"/>
      <c r="BS13" s="239"/>
      <c r="BT13" s="239"/>
      <c r="BU13" s="233"/>
      <c r="BV13" s="233"/>
    </row>
    <row r="14" spans="1:74" x14ac:dyDescent="0.2">
      <c r="A14" s="213" t="s">
        <v>481</v>
      </c>
      <c r="B14" s="213"/>
      <c r="C14" s="213"/>
      <c r="D14" s="100" t="s">
        <v>208</v>
      </c>
      <c r="E14" s="100"/>
      <c r="F14" s="100"/>
      <c r="G14" s="172"/>
      <c r="H14" s="173"/>
      <c r="I14" s="42"/>
      <c r="J14" s="172"/>
      <c r="K14" s="173"/>
      <c r="L14" s="42"/>
      <c r="M14" s="172"/>
      <c r="N14" s="173"/>
      <c r="O14" s="42"/>
      <c r="P14" s="172"/>
      <c r="Q14" s="173"/>
      <c r="R14" s="42"/>
      <c r="S14" s="115"/>
      <c r="T14" s="116"/>
      <c r="U14" s="43"/>
      <c r="V14" s="115"/>
      <c r="W14" s="116"/>
      <c r="X14" s="43"/>
      <c r="Y14" s="115"/>
      <c r="Z14" s="116"/>
      <c r="AA14" s="43"/>
      <c r="AB14" s="115"/>
      <c r="AC14" s="116"/>
      <c r="AD14" s="43"/>
      <c r="AE14" s="115"/>
      <c r="AF14" s="116"/>
      <c r="AG14" s="43"/>
      <c r="AH14" s="109" t="s">
        <v>482</v>
      </c>
      <c r="AI14" s="111"/>
      <c r="AJ14" s="1">
        <v>60</v>
      </c>
      <c r="AK14" s="115"/>
      <c r="AL14" s="116"/>
      <c r="AM14" s="61"/>
      <c r="AN14" s="109" t="s">
        <v>123</v>
      </c>
      <c r="AO14" s="111"/>
      <c r="AP14" s="1">
        <v>20</v>
      </c>
      <c r="AQ14" s="115"/>
      <c r="AR14" s="116"/>
      <c r="AS14" s="61"/>
      <c r="AT14" s="115"/>
      <c r="AU14" s="116"/>
      <c r="AV14" s="43"/>
      <c r="AW14" s="46"/>
      <c r="AX14" s="43"/>
      <c r="AY14" s="43"/>
      <c r="AZ14" s="43"/>
      <c r="BA14" s="43"/>
      <c r="BB14" s="43"/>
      <c r="BC14" s="46"/>
      <c r="BD14" s="43"/>
      <c r="BE14" s="109"/>
      <c r="BF14" s="111"/>
      <c r="BG14" s="209">
        <f>SUM(I14:BD14)</f>
        <v>80</v>
      </c>
      <c r="BH14" s="210"/>
      <c r="BI14" s="303">
        <v>80</v>
      </c>
      <c r="BJ14" s="304"/>
      <c r="BK14" s="305"/>
      <c r="BL14" s="243"/>
      <c r="BM14" s="244"/>
      <c r="BN14" s="248"/>
      <c r="BO14" s="252"/>
      <c r="BR14" s="233"/>
      <c r="BS14" s="239"/>
      <c r="BT14" s="239"/>
      <c r="BU14" s="233"/>
      <c r="BV14" s="233"/>
    </row>
    <row r="15" spans="1:74" x14ac:dyDescent="0.2">
      <c r="A15" s="213" t="s">
        <v>510</v>
      </c>
      <c r="B15" s="213"/>
      <c r="C15" s="213"/>
      <c r="D15" s="100" t="s">
        <v>208</v>
      </c>
      <c r="E15" s="100"/>
      <c r="F15" s="100"/>
      <c r="G15" s="172"/>
      <c r="H15" s="173"/>
      <c r="I15" s="42"/>
      <c r="J15" s="172"/>
      <c r="K15" s="173"/>
      <c r="L15" s="42"/>
      <c r="M15" s="172"/>
      <c r="N15" s="173"/>
      <c r="O15" s="42"/>
      <c r="P15" s="172"/>
      <c r="Q15" s="173"/>
      <c r="R15" s="42"/>
      <c r="S15" s="115"/>
      <c r="T15" s="116"/>
      <c r="U15" s="43"/>
      <c r="V15" s="115"/>
      <c r="W15" s="116"/>
      <c r="X15" s="43"/>
      <c r="Y15" s="115"/>
      <c r="Z15" s="116"/>
      <c r="AA15" s="43"/>
      <c r="AB15" s="115"/>
      <c r="AC15" s="116"/>
      <c r="AD15" s="43"/>
      <c r="AE15" s="115"/>
      <c r="AF15" s="116"/>
      <c r="AG15" s="43"/>
      <c r="AH15" s="115"/>
      <c r="AI15" s="116"/>
      <c r="AJ15" s="61"/>
      <c r="AK15" s="115"/>
      <c r="AL15" s="116"/>
      <c r="AM15" s="61"/>
      <c r="AN15" s="115"/>
      <c r="AO15" s="116"/>
      <c r="AP15" s="61"/>
      <c r="AQ15" s="109" t="s">
        <v>123</v>
      </c>
      <c r="AR15" s="111"/>
      <c r="AS15" s="1">
        <v>20</v>
      </c>
      <c r="AT15" s="109" t="s">
        <v>123</v>
      </c>
      <c r="AU15" s="111"/>
      <c r="AV15" s="21">
        <v>20</v>
      </c>
      <c r="AW15" s="20" t="s">
        <v>123</v>
      </c>
      <c r="AX15" s="21">
        <v>20</v>
      </c>
      <c r="AY15" s="43"/>
      <c r="AZ15" s="43"/>
      <c r="BA15" s="43"/>
      <c r="BB15" s="43"/>
      <c r="BC15" s="46"/>
      <c r="BD15" s="43"/>
      <c r="BE15" s="109"/>
      <c r="BF15" s="111"/>
      <c r="BG15" s="209">
        <f>SUM(I15:BD15)</f>
        <v>60</v>
      </c>
      <c r="BH15" s="210"/>
      <c r="BI15" s="303">
        <v>60</v>
      </c>
      <c r="BJ15" s="304"/>
      <c r="BK15" s="305"/>
      <c r="BL15" s="243"/>
      <c r="BM15" s="244"/>
      <c r="BN15" s="248"/>
      <c r="BO15" s="252"/>
      <c r="BR15" s="233"/>
      <c r="BS15" s="239"/>
      <c r="BT15" s="239"/>
      <c r="BU15" s="233"/>
      <c r="BV15" s="233"/>
    </row>
    <row r="16" spans="1:74" x14ac:dyDescent="0.2">
      <c r="A16" s="213" t="s">
        <v>187</v>
      </c>
      <c r="B16" s="213"/>
      <c r="C16" s="213"/>
      <c r="D16" s="100" t="s">
        <v>189</v>
      </c>
      <c r="E16" s="100"/>
      <c r="F16" s="100"/>
      <c r="G16" s="101" t="s">
        <v>123</v>
      </c>
      <c r="H16" s="103"/>
      <c r="I16" s="17">
        <v>20</v>
      </c>
      <c r="J16" s="101" t="s">
        <v>123</v>
      </c>
      <c r="K16" s="103"/>
      <c r="L16" s="17">
        <v>20</v>
      </c>
      <c r="M16" s="109" t="s">
        <v>211</v>
      </c>
      <c r="N16" s="111"/>
      <c r="O16" s="21">
        <f>80+20</f>
        <v>100</v>
      </c>
      <c r="P16" s="172"/>
      <c r="Q16" s="173"/>
      <c r="R16" s="42"/>
      <c r="S16" s="115"/>
      <c r="T16" s="116"/>
      <c r="U16" s="43"/>
      <c r="V16" s="115"/>
      <c r="W16" s="116"/>
      <c r="X16" s="43"/>
      <c r="Y16" s="115"/>
      <c r="Z16" s="116"/>
      <c r="AA16" s="43"/>
      <c r="AB16" s="172"/>
      <c r="AC16" s="173"/>
      <c r="AD16" s="42"/>
      <c r="AE16" s="172"/>
      <c r="AF16" s="173"/>
      <c r="AG16" s="42"/>
      <c r="AH16" s="115"/>
      <c r="AI16" s="116"/>
      <c r="AJ16" s="61"/>
      <c r="AK16" s="115"/>
      <c r="AL16" s="116"/>
      <c r="AM16" s="61"/>
      <c r="AN16" s="115"/>
      <c r="AO16" s="116"/>
      <c r="AP16" s="61"/>
      <c r="AQ16" s="115"/>
      <c r="AR16" s="116"/>
      <c r="AS16" s="61"/>
      <c r="AT16" s="115"/>
      <c r="AU16" s="116"/>
      <c r="AV16" s="43"/>
      <c r="AW16" s="46"/>
      <c r="AX16" s="43"/>
      <c r="AY16" s="43"/>
      <c r="AZ16" s="43"/>
      <c r="BA16" s="43"/>
      <c r="BB16" s="43"/>
      <c r="BC16" s="46"/>
      <c r="BD16" s="43"/>
      <c r="BE16" s="109"/>
      <c r="BF16" s="111"/>
      <c r="BG16" s="209">
        <f>SUM(I16:BD16)</f>
        <v>140</v>
      </c>
      <c r="BH16" s="210"/>
      <c r="BI16" s="303">
        <v>140</v>
      </c>
      <c r="BJ16" s="304"/>
      <c r="BK16" s="305"/>
      <c r="BL16" s="243" t="s">
        <v>189</v>
      </c>
      <c r="BM16" s="244"/>
      <c r="BN16" s="248">
        <f>SUM(BI16:BJ17)</f>
        <v>160</v>
      </c>
      <c r="BO16" s="252"/>
      <c r="BR16" s="233"/>
      <c r="BS16" s="239"/>
      <c r="BT16" s="239"/>
      <c r="BU16" s="233"/>
      <c r="BV16" s="233"/>
    </row>
    <row r="17" spans="1:74" x14ac:dyDescent="0.2">
      <c r="A17" s="213" t="s">
        <v>188</v>
      </c>
      <c r="B17" s="213"/>
      <c r="C17" s="213"/>
      <c r="D17" s="100" t="s">
        <v>189</v>
      </c>
      <c r="E17" s="100"/>
      <c r="F17" s="100"/>
      <c r="G17" s="101" t="s">
        <v>123</v>
      </c>
      <c r="H17" s="103"/>
      <c r="I17" s="17">
        <v>20</v>
      </c>
      <c r="J17" s="172"/>
      <c r="K17" s="173"/>
      <c r="L17" s="42"/>
      <c r="M17" s="115"/>
      <c r="N17" s="116"/>
      <c r="O17" s="43"/>
      <c r="P17" s="172"/>
      <c r="Q17" s="173"/>
      <c r="R17" s="42"/>
      <c r="S17" s="115"/>
      <c r="T17" s="116"/>
      <c r="U17" s="43"/>
      <c r="V17" s="115"/>
      <c r="W17" s="116"/>
      <c r="X17" s="43"/>
      <c r="Y17" s="115"/>
      <c r="Z17" s="116"/>
      <c r="AA17" s="43"/>
      <c r="AB17" s="172"/>
      <c r="AC17" s="173"/>
      <c r="AD17" s="42"/>
      <c r="AE17" s="172"/>
      <c r="AF17" s="173"/>
      <c r="AG17" s="42"/>
      <c r="AH17" s="115"/>
      <c r="AI17" s="116"/>
      <c r="AJ17" s="61"/>
      <c r="AK17" s="115"/>
      <c r="AL17" s="116"/>
      <c r="AM17" s="61"/>
      <c r="AN17" s="115"/>
      <c r="AO17" s="116"/>
      <c r="AP17" s="61"/>
      <c r="AQ17" s="115"/>
      <c r="AR17" s="116"/>
      <c r="AS17" s="61"/>
      <c r="AT17" s="115"/>
      <c r="AU17" s="116"/>
      <c r="AV17" s="43"/>
      <c r="AW17" s="46"/>
      <c r="AX17" s="43"/>
      <c r="AY17" s="43"/>
      <c r="AZ17" s="43"/>
      <c r="BA17" s="43"/>
      <c r="BB17" s="43"/>
      <c r="BC17" s="46"/>
      <c r="BD17" s="43"/>
      <c r="BE17" s="109"/>
      <c r="BF17" s="111"/>
      <c r="BG17" s="209">
        <f>SUM(I17:BD17)</f>
        <v>20</v>
      </c>
      <c r="BH17" s="210"/>
      <c r="BI17" s="303">
        <v>20</v>
      </c>
      <c r="BJ17" s="304"/>
      <c r="BK17" s="305"/>
      <c r="BL17" s="243"/>
      <c r="BM17" s="244"/>
      <c r="BN17" s="248"/>
      <c r="BO17" s="252"/>
      <c r="BR17" s="233"/>
      <c r="BS17" s="239"/>
      <c r="BT17" s="239"/>
      <c r="BU17" s="233"/>
      <c r="BV17" s="233"/>
    </row>
    <row r="18" spans="1:74" x14ac:dyDescent="0.2">
      <c r="A18" s="213" t="s">
        <v>190</v>
      </c>
      <c r="B18" s="213"/>
      <c r="C18" s="213"/>
      <c r="D18" s="100" t="s">
        <v>141</v>
      </c>
      <c r="E18" s="100"/>
      <c r="F18" s="100"/>
      <c r="G18" s="101" t="s">
        <v>123</v>
      </c>
      <c r="H18" s="103"/>
      <c r="I18" s="17">
        <v>20</v>
      </c>
      <c r="J18" s="172"/>
      <c r="K18" s="173"/>
      <c r="L18" s="42"/>
      <c r="M18" s="109" t="s">
        <v>123</v>
      </c>
      <c r="N18" s="111"/>
      <c r="O18" s="21">
        <v>20</v>
      </c>
      <c r="P18" s="172"/>
      <c r="Q18" s="173"/>
      <c r="R18" s="42"/>
      <c r="S18" s="115"/>
      <c r="T18" s="116"/>
      <c r="U18" s="43"/>
      <c r="V18" s="115"/>
      <c r="W18" s="116"/>
      <c r="X18" s="43"/>
      <c r="Y18" s="115"/>
      <c r="Z18" s="116"/>
      <c r="AA18" s="43"/>
      <c r="AB18" s="172"/>
      <c r="AC18" s="173"/>
      <c r="AD18" s="42"/>
      <c r="AE18" s="172"/>
      <c r="AF18" s="173"/>
      <c r="AG18" s="42"/>
      <c r="AH18" s="115"/>
      <c r="AI18" s="116"/>
      <c r="AJ18" s="61"/>
      <c r="AK18" s="115"/>
      <c r="AL18" s="116"/>
      <c r="AM18" s="61"/>
      <c r="AN18" s="115"/>
      <c r="AO18" s="116"/>
      <c r="AP18" s="61"/>
      <c r="AQ18" s="115"/>
      <c r="AR18" s="116"/>
      <c r="AS18" s="61"/>
      <c r="AT18" s="115"/>
      <c r="AU18" s="116"/>
      <c r="AV18" s="43"/>
      <c r="AW18" s="46"/>
      <c r="AX18" s="43"/>
      <c r="AY18" s="43"/>
      <c r="AZ18" s="43"/>
      <c r="BA18" s="43"/>
      <c r="BB18" s="43"/>
      <c r="BC18" s="46"/>
      <c r="BD18" s="43"/>
      <c r="BE18" s="109"/>
      <c r="BF18" s="111"/>
      <c r="BG18" s="209">
        <f>SUM(I18:BD18)</f>
        <v>40</v>
      </c>
      <c r="BH18" s="210"/>
      <c r="BI18" s="303">
        <v>40</v>
      </c>
      <c r="BJ18" s="304"/>
      <c r="BK18" s="305"/>
      <c r="BL18" s="243"/>
      <c r="BM18" s="244"/>
      <c r="BN18" s="248"/>
      <c r="BO18" s="252"/>
      <c r="BR18" s="233"/>
      <c r="BS18" s="239"/>
      <c r="BT18" s="239"/>
      <c r="BU18" s="233"/>
      <c r="BV18" s="233"/>
    </row>
    <row r="19" spans="1:74" x14ac:dyDescent="0.2">
      <c r="A19" s="213" t="s">
        <v>191</v>
      </c>
      <c r="B19" s="213"/>
      <c r="C19" s="213"/>
      <c r="D19" s="100" t="s">
        <v>141</v>
      </c>
      <c r="E19" s="100"/>
      <c r="F19" s="100"/>
      <c r="G19" s="101" t="s">
        <v>123</v>
      </c>
      <c r="H19" s="103"/>
      <c r="I19" s="17">
        <v>20</v>
      </c>
      <c r="J19" s="172"/>
      <c r="K19" s="173"/>
      <c r="L19" s="42"/>
      <c r="M19" s="115"/>
      <c r="N19" s="116"/>
      <c r="O19" s="43"/>
      <c r="P19" s="172"/>
      <c r="Q19" s="173"/>
      <c r="R19" s="42"/>
      <c r="S19" s="115"/>
      <c r="T19" s="116"/>
      <c r="U19" s="43"/>
      <c r="V19" s="115"/>
      <c r="W19" s="116"/>
      <c r="X19" s="43"/>
      <c r="Y19" s="115"/>
      <c r="Z19" s="116"/>
      <c r="AA19" s="43"/>
      <c r="AB19" s="172"/>
      <c r="AC19" s="173"/>
      <c r="AD19" s="42"/>
      <c r="AE19" s="172"/>
      <c r="AF19" s="173"/>
      <c r="AG19" s="42"/>
      <c r="AH19" s="115"/>
      <c r="AI19" s="116"/>
      <c r="AJ19" s="61"/>
      <c r="AK19" s="115"/>
      <c r="AL19" s="116"/>
      <c r="AM19" s="61"/>
      <c r="AN19" s="115"/>
      <c r="AO19" s="116"/>
      <c r="AP19" s="61"/>
      <c r="AQ19" s="115"/>
      <c r="AR19" s="116"/>
      <c r="AS19" s="61"/>
      <c r="AT19" s="115"/>
      <c r="AU19" s="116"/>
      <c r="AV19" s="43"/>
      <c r="AW19" s="46"/>
      <c r="AX19" s="43"/>
      <c r="AY19" s="43"/>
      <c r="AZ19" s="43"/>
      <c r="BA19" s="43"/>
      <c r="BB19" s="43"/>
      <c r="BC19" s="46"/>
      <c r="BD19" s="43"/>
      <c r="BE19" s="109"/>
      <c r="BF19" s="111"/>
      <c r="BG19" s="209">
        <f>SUM(I19:BD19)</f>
        <v>20</v>
      </c>
      <c r="BH19" s="210"/>
      <c r="BI19" s="303">
        <v>20</v>
      </c>
      <c r="BJ19" s="304"/>
      <c r="BK19" s="305"/>
      <c r="BL19" s="243" t="s">
        <v>141</v>
      </c>
      <c r="BM19" s="244"/>
      <c r="BN19" s="248">
        <f>SUM(BI18:BJ19)</f>
        <v>60</v>
      </c>
      <c r="BO19" s="252"/>
      <c r="BR19" s="233"/>
      <c r="BS19" s="239"/>
      <c r="BT19" s="239"/>
      <c r="BU19" s="233"/>
      <c r="BV19" s="233"/>
    </row>
    <row r="20" spans="1:74" x14ac:dyDescent="0.2">
      <c r="A20" s="213" t="s">
        <v>490</v>
      </c>
      <c r="B20" s="213"/>
      <c r="C20" s="213"/>
      <c r="D20" s="100" t="s">
        <v>18</v>
      </c>
      <c r="E20" s="100"/>
      <c r="F20" s="100"/>
      <c r="G20" s="101" t="s">
        <v>123</v>
      </c>
      <c r="H20" s="103"/>
      <c r="I20" s="17">
        <v>20</v>
      </c>
      <c r="J20" s="101" t="s">
        <v>123</v>
      </c>
      <c r="K20" s="103"/>
      <c r="L20" s="17">
        <v>20</v>
      </c>
      <c r="M20" s="109" t="s">
        <v>123</v>
      </c>
      <c r="N20" s="111"/>
      <c r="O20" s="21">
        <v>20</v>
      </c>
      <c r="P20" s="101" t="s">
        <v>123</v>
      </c>
      <c r="Q20" s="103"/>
      <c r="R20" s="17">
        <v>20</v>
      </c>
      <c r="S20" s="109" t="s">
        <v>262</v>
      </c>
      <c r="T20" s="111"/>
      <c r="U20" s="21">
        <v>20</v>
      </c>
      <c r="V20" s="115"/>
      <c r="W20" s="116"/>
      <c r="X20" s="43"/>
      <c r="Y20" s="109" t="s">
        <v>123</v>
      </c>
      <c r="Z20" s="111"/>
      <c r="AA20" s="21">
        <v>20</v>
      </c>
      <c r="AB20" s="172"/>
      <c r="AC20" s="173"/>
      <c r="AD20" s="42"/>
      <c r="AE20" s="172"/>
      <c r="AF20" s="173"/>
      <c r="AG20" s="42"/>
      <c r="AH20" s="109" t="s">
        <v>123</v>
      </c>
      <c r="AI20" s="111"/>
      <c r="AJ20" s="1">
        <v>20</v>
      </c>
      <c r="AK20" s="109" t="s">
        <v>239</v>
      </c>
      <c r="AL20" s="111"/>
      <c r="AM20" s="1">
        <v>110</v>
      </c>
      <c r="AN20" s="115"/>
      <c r="AO20" s="116"/>
      <c r="AP20" s="61"/>
      <c r="AQ20" s="115"/>
      <c r="AR20" s="116"/>
      <c r="AS20" s="61"/>
      <c r="AT20" s="115"/>
      <c r="AU20" s="116"/>
      <c r="AV20" s="43"/>
      <c r="AW20" s="46"/>
      <c r="AX20" s="43"/>
      <c r="AY20" s="43"/>
      <c r="AZ20" s="43"/>
      <c r="BA20" s="43"/>
      <c r="BB20" s="43"/>
      <c r="BC20" s="20" t="s">
        <v>123</v>
      </c>
      <c r="BD20" s="21">
        <v>20</v>
      </c>
      <c r="BE20" s="109"/>
      <c r="BF20" s="111"/>
      <c r="BG20" s="209">
        <f>SUM(I20:BD20)</f>
        <v>270</v>
      </c>
      <c r="BH20" s="210"/>
      <c r="BI20" s="303">
        <v>190</v>
      </c>
      <c r="BJ20" s="304"/>
      <c r="BK20" s="305"/>
      <c r="BL20" s="243"/>
      <c r="BM20" s="244"/>
      <c r="BN20" s="248"/>
      <c r="BO20" s="252"/>
      <c r="BR20" s="233"/>
      <c r="BS20" s="239"/>
      <c r="BT20" s="239"/>
      <c r="BU20" s="233"/>
      <c r="BV20" s="233"/>
    </row>
    <row r="21" spans="1:74" x14ac:dyDescent="0.2">
      <c r="A21" s="213" t="s">
        <v>485</v>
      </c>
      <c r="B21" s="213"/>
      <c r="C21" s="213"/>
      <c r="D21" s="100" t="s">
        <v>18</v>
      </c>
      <c r="E21" s="100"/>
      <c r="F21" s="100"/>
      <c r="G21" s="101" t="s">
        <v>123</v>
      </c>
      <c r="H21" s="103"/>
      <c r="I21" s="17">
        <v>20</v>
      </c>
      <c r="J21" s="101" t="s">
        <v>123</v>
      </c>
      <c r="K21" s="103"/>
      <c r="L21" s="17">
        <v>20</v>
      </c>
      <c r="M21" s="109" t="s">
        <v>123</v>
      </c>
      <c r="N21" s="111"/>
      <c r="O21" s="21">
        <v>20</v>
      </c>
      <c r="P21" s="101" t="s">
        <v>123</v>
      </c>
      <c r="Q21" s="103"/>
      <c r="R21" s="17">
        <v>20</v>
      </c>
      <c r="S21" s="109" t="s">
        <v>123</v>
      </c>
      <c r="T21" s="111"/>
      <c r="U21" s="21">
        <v>20</v>
      </c>
      <c r="V21" s="115"/>
      <c r="W21" s="116"/>
      <c r="X21" s="43"/>
      <c r="Y21" s="109" t="s">
        <v>123</v>
      </c>
      <c r="Z21" s="111"/>
      <c r="AA21" s="21">
        <v>20</v>
      </c>
      <c r="AB21" s="101" t="s">
        <v>123</v>
      </c>
      <c r="AC21" s="103"/>
      <c r="AD21" s="17">
        <v>20</v>
      </c>
      <c r="AE21" s="172"/>
      <c r="AF21" s="173"/>
      <c r="AG21" s="42"/>
      <c r="AH21" s="109" t="s">
        <v>486</v>
      </c>
      <c r="AI21" s="111"/>
      <c r="AJ21" s="1">
        <v>90</v>
      </c>
      <c r="AK21" s="109" t="s">
        <v>123</v>
      </c>
      <c r="AL21" s="111"/>
      <c r="AM21" s="1">
        <v>20</v>
      </c>
      <c r="AN21" s="115"/>
      <c r="AO21" s="116"/>
      <c r="AP21" s="61"/>
      <c r="AQ21" s="115"/>
      <c r="AR21" s="116"/>
      <c r="AS21" s="61"/>
      <c r="AT21" s="115"/>
      <c r="AU21" s="116"/>
      <c r="AV21" s="43"/>
      <c r="AW21" s="46"/>
      <c r="AX21" s="43"/>
      <c r="AY21" s="43"/>
      <c r="AZ21" s="43"/>
      <c r="BA21" s="43"/>
      <c r="BB21" s="43"/>
      <c r="BC21" s="46"/>
      <c r="BD21" s="43"/>
      <c r="BE21" s="109"/>
      <c r="BF21" s="111"/>
      <c r="BG21" s="209">
        <f>SUM(I21:BD21)</f>
        <v>250</v>
      </c>
      <c r="BH21" s="210"/>
      <c r="BI21" s="303">
        <v>170</v>
      </c>
      <c r="BJ21" s="304"/>
      <c r="BK21" s="305"/>
      <c r="BL21" s="243"/>
      <c r="BM21" s="244"/>
      <c r="BN21" s="248"/>
      <c r="BO21" s="252"/>
      <c r="BR21" s="233"/>
      <c r="BS21" s="239"/>
      <c r="BT21" s="239"/>
      <c r="BU21" s="233"/>
      <c r="BV21" s="233"/>
    </row>
    <row r="22" spans="1:74" x14ac:dyDescent="0.2">
      <c r="A22" s="213" t="s">
        <v>192</v>
      </c>
      <c r="B22" s="213"/>
      <c r="C22" s="213"/>
      <c r="D22" s="100" t="s">
        <v>18</v>
      </c>
      <c r="E22" s="100"/>
      <c r="F22" s="100"/>
      <c r="G22" s="101" t="s">
        <v>123</v>
      </c>
      <c r="H22" s="103"/>
      <c r="I22" s="17">
        <v>20</v>
      </c>
      <c r="J22" s="101" t="s">
        <v>123</v>
      </c>
      <c r="K22" s="103"/>
      <c r="L22" s="17">
        <v>20</v>
      </c>
      <c r="M22" s="109" t="s">
        <v>123</v>
      </c>
      <c r="N22" s="111"/>
      <c r="O22" s="21">
        <v>20</v>
      </c>
      <c r="P22" s="172"/>
      <c r="Q22" s="173"/>
      <c r="R22" s="42"/>
      <c r="S22" s="115"/>
      <c r="T22" s="116"/>
      <c r="U22" s="43"/>
      <c r="V22" s="115"/>
      <c r="W22" s="116"/>
      <c r="X22" s="43"/>
      <c r="Y22" s="115"/>
      <c r="Z22" s="116"/>
      <c r="AA22" s="43"/>
      <c r="AB22" s="172"/>
      <c r="AC22" s="173"/>
      <c r="AD22" s="42"/>
      <c r="AE22" s="172"/>
      <c r="AF22" s="173"/>
      <c r="AG22" s="42"/>
      <c r="AH22" s="115"/>
      <c r="AI22" s="116"/>
      <c r="AJ22" s="61"/>
      <c r="AK22" s="115"/>
      <c r="AL22" s="116"/>
      <c r="AM22" s="61"/>
      <c r="AN22" s="115"/>
      <c r="AO22" s="116"/>
      <c r="AP22" s="61"/>
      <c r="AQ22" s="115"/>
      <c r="AR22" s="116"/>
      <c r="AS22" s="61"/>
      <c r="AT22" s="115"/>
      <c r="AU22" s="116"/>
      <c r="AV22" s="43"/>
      <c r="AW22" s="46"/>
      <c r="AX22" s="43"/>
      <c r="AY22" s="43"/>
      <c r="AZ22" s="43"/>
      <c r="BA22" s="43"/>
      <c r="BB22" s="43"/>
      <c r="BC22" s="46"/>
      <c r="BD22" s="43"/>
      <c r="BE22" s="109"/>
      <c r="BF22" s="111"/>
      <c r="BG22" s="209">
        <f>SUM(I22:BD22)</f>
        <v>60</v>
      </c>
      <c r="BH22" s="210"/>
      <c r="BI22" s="303">
        <v>60</v>
      </c>
      <c r="BJ22" s="304"/>
      <c r="BK22" s="305"/>
      <c r="BL22" s="243"/>
      <c r="BM22" s="244"/>
      <c r="BN22" s="248"/>
      <c r="BO22" s="252"/>
      <c r="BR22" s="233"/>
      <c r="BS22" s="239"/>
      <c r="BT22" s="239"/>
      <c r="BU22" s="233"/>
      <c r="BV22" s="233"/>
    </row>
    <row r="23" spans="1:74" x14ac:dyDescent="0.2">
      <c r="A23" s="213" t="s">
        <v>193</v>
      </c>
      <c r="B23" s="213"/>
      <c r="C23" s="213"/>
      <c r="D23" s="100" t="s">
        <v>18</v>
      </c>
      <c r="E23" s="100"/>
      <c r="F23" s="100"/>
      <c r="G23" s="101" t="s">
        <v>123</v>
      </c>
      <c r="H23" s="103"/>
      <c r="I23" s="17">
        <v>20</v>
      </c>
      <c r="J23" s="172"/>
      <c r="K23" s="173"/>
      <c r="L23" s="42"/>
      <c r="M23" s="115"/>
      <c r="N23" s="116"/>
      <c r="O23" s="43"/>
      <c r="P23" s="172"/>
      <c r="Q23" s="173"/>
      <c r="R23" s="42"/>
      <c r="S23" s="115"/>
      <c r="T23" s="116"/>
      <c r="U23" s="43"/>
      <c r="V23" s="115"/>
      <c r="W23" s="116"/>
      <c r="X23" s="43"/>
      <c r="Y23" s="115"/>
      <c r="Z23" s="116"/>
      <c r="AA23" s="43"/>
      <c r="AB23" s="172"/>
      <c r="AC23" s="173"/>
      <c r="AD23" s="42"/>
      <c r="AE23" s="172"/>
      <c r="AF23" s="173"/>
      <c r="AG23" s="42"/>
      <c r="AH23" s="115"/>
      <c r="AI23" s="116"/>
      <c r="AJ23" s="61"/>
      <c r="AK23" s="115"/>
      <c r="AL23" s="116"/>
      <c r="AM23" s="61"/>
      <c r="AN23" s="115"/>
      <c r="AO23" s="116"/>
      <c r="AP23" s="61"/>
      <c r="AQ23" s="115"/>
      <c r="AR23" s="116"/>
      <c r="AS23" s="61"/>
      <c r="AT23" s="115"/>
      <c r="AU23" s="116"/>
      <c r="AV23" s="43"/>
      <c r="AW23" s="46"/>
      <c r="AX23" s="43"/>
      <c r="AY23" s="43"/>
      <c r="AZ23" s="43"/>
      <c r="BA23" s="43"/>
      <c r="BB23" s="43"/>
      <c r="BC23" s="46"/>
      <c r="BD23" s="43"/>
      <c r="BE23" s="109"/>
      <c r="BF23" s="111"/>
      <c r="BG23" s="209">
        <f>SUM(I23:BD23)</f>
        <v>20</v>
      </c>
      <c r="BH23" s="210"/>
      <c r="BI23" s="303">
        <v>20</v>
      </c>
      <c r="BJ23" s="304"/>
      <c r="BK23" s="305"/>
      <c r="BL23" s="243" t="s">
        <v>18</v>
      </c>
      <c r="BM23" s="244"/>
      <c r="BN23" s="248">
        <f>SUM(BI20:BJ28)</f>
        <v>1470</v>
      </c>
      <c r="BO23" s="252" t="s">
        <v>565</v>
      </c>
      <c r="BR23" s="233"/>
      <c r="BS23" s="239"/>
      <c r="BT23" s="239"/>
      <c r="BU23" s="233"/>
      <c r="BV23" s="233"/>
    </row>
    <row r="24" spans="1:74" x14ac:dyDescent="0.2">
      <c r="A24" s="213" t="s">
        <v>345</v>
      </c>
      <c r="B24" s="213"/>
      <c r="C24" s="213"/>
      <c r="D24" s="100" t="s">
        <v>18</v>
      </c>
      <c r="E24" s="100"/>
      <c r="F24" s="100"/>
      <c r="G24" s="172"/>
      <c r="H24" s="173"/>
      <c r="I24" s="42"/>
      <c r="J24" s="172"/>
      <c r="K24" s="173"/>
      <c r="L24" s="42"/>
      <c r="M24" s="172"/>
      <c r="N24" s="173"/>
      <c r="O24" s="42"/>
      <c r="P24" s="172"/>
      <c r="Q24" s="173"/>
      <c r="R24" s="42"/>
      <c r="S24" s="115"/>
      <c r="T24" s="116"/>
      <c r="U24" s="43"/>
      <c r="V24" s="115"/>
      <c r="W24" s="116"/>
      <c r="X24" s="43"/>
      <c r="Y24" s="109" t="s">
        <v>235</v>
      </c>
      <c r="Z24" s="111"/>
      <c r="AA24" s="21">
        <v>110</v>
      </c>
      <c r="AB24" s="109" t="s">
        <v>123</v>
      </c>
      <c r="AC24" s="111"/>
      <c r="AD24" s="21">
        <v>20</v>
      </c>
      <c r="AE24" s="109" t="s">
        <v>123</v>
      </c>
      <c r="AF24" s="111"/>
      <c r="AG24" s="21">
        <v>20</v>
      </c>
      <c r="AH24" s="115"/>
      <c r="AI24" s="116"/>
      <c r="AJ24" s="61"/>
      <c r="AK24" s="115"/>
      <c r="AL24" s="116"/>
      <c r="AM24" s="61"/>
      <c r="AN24" s="115"/>
      <c r="AO24" s="116"/>
      <c r="AP24" s="61"/>
      <c r="AQ24" s="115"/>
      <c r="AR24" s="116"/>
      <c r="AS24" s="61"/>
      <c r="AT24" s="115"/>
      <c r="AU24" s="116"/>
      <c r="AV24" s="43"/>
      <c r="AW24" s="46"/>
      <c r="AX24" s="43"/>
      <c r="AY24" s="43"/>
      <c r="AZ24" s="43"/>
      <c r="BA24" s="43"/>
      <c r="BB24" s="43"/>
      <c r="BC24" s="46"/>
      <c r="BD24" s="43"/>
      <c r="BE24" s="109"/>
      <c r="BF24" s="111"/>
      <c r="BG24" s="209">
        <f>SUM(I24:BD24)</f>
        <v>150</v>
      </c>
      <c r="BH24" s="210"/>
      <c r="BI24" s="303">
        <v>150</v>
      </c>
      <c r="BJ24" s="304"/>
      <c r="BK24" s="305"/>
      <c r="BL24" s="243"/>
      <c r="BM24" s="244"/>
      <c r="BN24" s="248"/>
      <c r="BO24" s="252"/>
      <c r="BR24" s="233"/>
      <c r="BS24" s="239"/>
      <c r="BT24" s="239"/>
      <c r="BU24" s="233"/>
      <c r="BV24" s="233"/>
    </row>
    <row r="25" spans="1:74" x14ac:dyDescent="0.2">
      <c r="A25" s="213" t="s">
        <v>346</v>
      </c>
      <c r="B25" s="213"/>
      <c r="C25" s="213"/>
      <c r="D25" s="100" t="s">
        <v>18</v>
      </c>
      <c r="E25" s="100"/>
      <c r="F25" s="100"/>
      <c r="G25" s="172"/>
      <c r="H25" s="173"/>
      <c r="I25" s="42"/>
      <c r="J25" s="172"/>
      <c r="K25" s="173"/>
      <c r="L25" s="42"/>
      <c r="M25" s="172"/>
      <c r="N25" s="173"/>
      <c r="O25" s="42"/>
      <c r="P25" s="172"/>
      <c r="Q25" s="173"/>
      <c r="R25" s="42"/>
      <c r="S25" s="115"/>
      <c r="T25" s="116"/>
      <c r="U25" s="43"/>
      <c r="V25" s="115"/>
      <c r="W25" s="116"/>
      <c r="X25" s="43"/>
      <c r="Y25" s="109" t="s">
        <v>123</v>
      </c>
      <c r="Z25" s="111"/>
      <c r="AA25" s="21">
        <v>20</v>
      </c>
      <c r="AB25" s="109" t="s">
        <v>123</v>
      </c>
      <c r="AC25" s="111"/>
      <c r="AD25" s="21">
        <v>20</v>
      </c>
      <c r="AE25" s="109" t="s">
        <v>123</v>
      </c>
      <c r="AF25" s="111"/>
      <c r="AG25" s="21">
        <v>20</v>
      </c>
      <c r="AH25" s="109" t="s">
        <v>480</v>
      </c>
      <c r="AI25" s="111"/>
      <c r="AJ25" s="1">
        <v>70</v>
      </c>
      <c r="AK25" s="115"/>
      <c r="AL25" s="116"/>
      <c r="AM25" s="61"/>
      <c r="AN25" s="115"/>
      <c r="AO25" s="116"/>
      <c r="AP25" s="61"/>
      <c r="AQ25" s="115"/>
      <c r="AR25" s="116"/>
      <c r="AS25" s="61"/>
      <c r="AT25" s="115"/>
      <c r="AU25" s="116"/>
      <c r="AV25" s="43"/>
      <c r="AW25" s="46"/>
      <c r="AX25" s="43"/>
      <c r="AY25" s="43"/>
      <c r="AZ25" s="43"/>
      <c r="BA25" s="43"/>
      <c r="BB25" s="43"/>
      <c r="BC25" s="20" t="s">
        <v>123</v>
      </c>
      <c r="BD25" s="21">
        <v>20</v>
      </c>
      <c r="BE25" s="109"/>
      <c r="BF25" s="111"/>
      <c r="BG25" s="209">
        <f>SUM(I25:BD25)</f>
        <v>150</v>
      </c>
      <c r="BH25" s="210"/>
      <c r="BI25" s="303">
        <v>150</v>
      </c>
      <c r="BJ25" s="304"/>
      <c r="BK25" s="305"/>
      <c r="BL25" s="243"/>
      <c r="BM25" s="244"/>
      <c r="BN25" s="248"/>
      <c r="BO25" s="252"/>
      <c r="BR25" s="233"/>
      <c r="BS25" s="239"/>
      <c r="BT25" s="239"/>
      <c r="BU25" s="233"/>
      <c r="BV25" s="233"/>
    </row>
    <row r="26" spans="1:74" x14ac:dyDescent="0.2">
      <c r="A26" s="213" t="s">
        <v>347</v>
      </c>
      <c r="B26" s="213"/>
      <c r="C26" s="213"/>
      <c r="D26" s="100" t="s">
        <v>18</v>
      </c>
      <c r="E26" s="100"/>
      <c r="F26" s="100"/>
      <c r="G26" s="172"/>
      <c r="H26" s="173"/>
      <c r="I26" s="42"/>
      <c r="J26" s="172"/>
      <c r="K26" s="173"/>
      <c r="L26" s="42"/>
      <c r="M26" s="172"/>
      <c r="N26" s="173"/>
      <c r="O26" s="42"/>
      <c r="P26" s="172"/>
      <c r="Q26" s="173"/>
      <c r="R26" s="42"/>
      <c r="S26" s="115"/>
      <c r="T26" s="116"/>
      <c r="U26" s="43"/>
      <c r="V26" s="115"/>
      <c r="W26" s="116"/>
      <c r="X26" s="43"/>
      <c r="Y26" s="109" t="s">
        <v>123</v>
      </c>
      <c r="Z26" s="111"/>
      <c r="AA26" s="21">
        <v>20</v>
      </c>
      <c r="AB26" s="115"/>
      <c r="AC26" s="116"/>
      <c r="AD26" s="43"/>
      <c r="AE26" s="115"/>
      <c r="AF26" s="116"/>
      <c r="AG26" s="43"/>
      <c r="AH26" s="115"/>
      <c r="AI26" s="116"/>
      <c r="AJ26" s="61"/>
      <c r="AK26" s="115"/>
      <c r="AL26" s="116"/>
      <c r="AM26" s="61"/>
      <c r="AN26" s="115"/>
      <c r="AO26" s="116"/>
      <c r="AP26" s="61"/>
      <c r="AQ26" s="115"/>
      <c r="AR26" s="116"/>
      <c r="AS26" s="61"/>
      <c r="AT26" s="115"/>
      <c r="AU26" s="116"/>
      <c r="AV26" s="43"/>
      <c r="AW26" s="46"/>
      <c r="AX26" s="43"/>
      <c r="AY26" s="43"/>
      <c r="AZ26" s="43"/>
      <c r="BA26" s="43"/>
      <c r="BB26" s="43"/>
      <c r="BC26" s="46"/>
      <c r="BD26" s="43"/>
      <c r="BE26" s="109"/>
      <c r="BF26" s="111"/>
      <c r="BG26" s="209">
        <f>SUM(I26:BD26)</f>
        <v>20</v>
      </c>
      <c r="BH26" s="210"/>
      <c r="BI26" s="303">
        <v>20</v>
      </c>
      <c r="BJ26" s="304"/>
      <c r="BK26" s="305"/>
      <c r="BL26" s="243"/>
      <c r="BM26" s="244"/>
      <c r="BN26" s="248"/>
      <c r="BO26" s="252"/>
      <c r="BR26" s="233"/>
      <c r="BS26" s="239"/>
      <c r="BT26" s="239"/>
      <c r="BU26" s="233"/>
      <c r="BV26" s="233"/>
    </row>
    <row r="27" spans="1:74" x14ac:dyDescent="0.2">
      <c r="A27" s="213" t="s">
        <v>354</v>
      </c>
      <c r="B27" s="213"/>
      <c r="C27" s="213"/>
      <c r="D27" s="100" t="s">
        <v>18</v>
      </c>
      <c r="E27" s="100"/>
      <c r="F27" s="100"/>
      <c r="G27" s="101" t="s">
        <v>123</v>
      </c>
      <c r="H27" s="103"/>
      <c r="I27" s="17">
        <v>20</v>
      </c>
      <c r="J27" s="101" t="s">
        <v>213</v>
      </c>
      <c r="K27" s="103"/>
      <c r="L27" s="17">
        <f>70+20</f>
        <v>90</v>
      </c>
      <c r="M27" s="109" t="s">
        <v>210</v>
      </c>
      <c r="N27" s="111"/>
      <c r="O27" s="21">
        <f>80+20</f>
        <v>100</v>
      </c>
      <c r="P27" s="101" t="s">
        <v>123</v>
      </c>
      <c r="Q27" s="103"/>
      <c r="R27" s="17">
        <v>20</v>
      </c>
      <c r="S27" s="109" t="s">
        <v>262</v>
      </c>
      <c r="T27" s="111"/>
      <c r="U27" s="21">
        <v>20</v>
      </c>
      <c r="V27" s="115"/>
      <c r="W27" s="116"/>
      <c r="X27" s="43"/>
      <c r="Y27" s="109" t="s">
        <v>123</v>
      </c>
      <c r="Z27" s="111"/>
      <c r="AA27" s="21">
        <v>20</v>
      </c>
      <c r="AB27" s="109" t="s">
        <v>241</v>
      </c>
      <c r="AC27" s="111"/>
      <c r="AD27" s="21">
        <v>100</v>
      </c>
      <c r="AE27" s="115"/>
      <c r="AF27" s="116"/>
      <c r="AG27" s="43"/>
      <c r="AH27" s="115"/>
      <c r="AI27" s="116"/>
      <c r="AJ27" s="61"/>
      <c r="AK27" s="115"/>
      <c r="AL27" s="116"/>
      <c r="AM27" s="61"/>
      <c r="AN27" s="115"/>
      <c r="AO27" s="116"/>
      <c r="AP27" s="61"/>
      <c r="AQ27" s="115"/>
      <c r="AR27" s="116"/>
      <c r="AS27" s="61"/>
      <c r="AT27" s="115"/>
      <c r="AU27" s="116"/>
      <c r="AV27" s="43"/>
      <c r="AW27" s="46"/>
      <c r="AX27" s="43"/>
      <c r="AY27" s="43"/>
      <c r="AZ27" s="43"/>
      <c r="BA27" s="21" t="s">
        <v>123</v>
      </c>
      <c r="BB27" s="21">
        <v>20</v>
      </c>
      <c r="BC27" s="46"/>
      <c r="BD27" s="43"/>
      <c r="BE27" s="109"/>
      <c r="BF27" s="111"/>
      <c r="BG27" s="209">
        <f>SUM(I27:BD27)</f>
        <v>390</v>
      </c>
      <c r="BH27" s="210"/>
      <c r="BI27" s="303">
        <v>330</v>
      </c>
      <c r="BJ27" s="304"/>
      <c r="BK27" s="305" t="s">
        <v>564</v>
      </c>
      <c r="BL27" s="243"/>
      <c r="BM27" s="244"/>
      <c r="BN27" s="248"/>
      <c r="BO27" s="252"/>
      <c r="BR27" s="233"/>
      <c r="BS27" s="239"/>
      <c r="BT27" s="239"/>
      <c r="BU27" s="233"/>
      <c r="BV27" s="233"/>
    </row>
    <row r="28" spans="1:74" x14ac:dyDescent="0.2">
      <c r="A28" s="213" t="s">
        <v>507</v>
      </c>
      <c r="B28" s="213"/>
      <c r="C28" s="213"/>
      <c r="D28" s="100" t="s">
        <v>18</v>
      </c>
      <c r="E28" s="100"/>
      <c r="F28" s="100"/>
      <c r="G28" s="172"/>
      <c r="H28" s="173"/>
      <c r="I28" s="42"/>
      <c r="J28" s="172"/>
      <c r="K28" s="173"/>
      <c r="L28" s="42"/>
      <c r="M28" s="172"/>
      <c r="N28" s="173"/>
      <c r="O28" s="42"/>
      <c r="P28" s="172"/>
      <c r="Q28" s="173"/>
      <c r="R28" s="42"/>
      <c r="S28" s="115"/>
      <c r="T28" s="116"/>
      <c r="U28" s="43"/>
      <c r="V28" s="115"/>
      <c r="W28" s="116"/>
      <c r="X28" s="43"/>
      <c r="Y28" s="109"/>
      <c r="Z28" s="111"/>
      <c r="AA28" s="21"/>
      <c r="AB28" s="109"/>
      <c r="AC28" s="111"/>
      <c r="AD28" s="21"/>
      <c r="AE28" s="109"/>
      <c r="AF28" s="111"/>
      <c r="AG28" s="21"/>
      <c r="AH28" s="109" t="s">
        <v>234</v>
      </c>
      <c r="AI28" s="111"/>
      <c r="AJ28" s="1">
        <v>120</v>
      </c>
      <c r="AK28" s="109" t="s">
        <v>123</v>
      </c>
      <c r="AL28" s="111"/>
      <c r="AM28" s="1">
        <v>20</v>
      </c>
      <c r="AN28" s="115"/>
      <c r="AO28" s="116"/>
      <c r="AP28" s="61"/>
      <c r="AQ28" s="109" t="s">
        <v>234</v>
      </c>
      <c r="AR28" s="111"/>
      <c r="AS28" s="1">
        <v>120</v>
      </c>
      <c r="AT28" s="109" t="s">
        <v>234</v>
      </c>
      <c r="AU28" s="111"/>
      <c r="AV28" s="22">
        <v>120</v>
      </c>
      <c r="AW28" s="46"/>
      <c r="AX28" s="43"/>
      <c r="AY28" s="43"/>
      <c r="AZ28" s="43"/>
      <c r="BA28" s="43"/>
      <c r="BB28" s="43"/>
      <c r="BC28" s="46"/>
      <c r="BD28" s="43"/>
      <c r="BE28" s="109"/>
      <c r="BF28" s="111"/>
      <c r="BG28" s="209">
        <f>SUM(I28:BD28)</f>
        <v>380</v>
      </c>
      <c r="BH28" s="210"/>
      <c r="BI28" s="303">
        <v>380</v>
      </c>
      <c r="BJ28" s="304"/>
      <c r="BK28" s="305" t="s">
        <v>565</v>
      </c>
      <c r="BL28" s="243"/>
      <c r="BM28" s="244"/>
      <c r="BN28" s="248"/>
      <c r="BO28" s="252"/>
      <c r="BR28" s="233"/>
      <c r="BS28" s="239"/>
      <c r="BT28" s="239"/>
      <c r="BU28" s="233"/>
      <c r="BV28" s="233"/>
    </row>
    <row r="29" spans="1:74" x14ac:dyDescent="0.2">
      <c r="A29" s="213" t="s">
        <v>194</v>
      </c>
      <c r="B29" s="213"/>
      <c r="C29" s="213"/>
      <c r="D29" s="100" t="s">
        <v>103</v>
      </c>
      <c r="E29" s="100"/>
      <c r="F29" s="100"/>
      <c r="G29" s="101" t="s">
        <v>209</v>
      </c>
      <c r="H29" s="103"/>
      <c r="I29" s="17">
        <f>100+20</f>
        <v>120</v>
      </c>
      <c r="J29" s="101" t="s">
        <v>210</v>
      </c>
      <c r="K29" s="103"/>
      <c r="L29" s="17">
        <f>80+20</f>
        <v>100</v>
      </c>
      <c r="M29" s="101" t="s">
        <v>123</v>
      </c>
      <c r="N29" s="103"/>
      <c r="O29" s="17">
        <v>20</v>
      </c>
      <c r="P29" s="172"/>
      <c r="Q29" s="173"/>
      <c r="R29" s="42"/>
      <c r="S29" s="115"/>
      <c r="T29" s="116"/>
      <c r="U29" s="43"/>
      <c r="V29" s="115"/>
      <c r="W29" s="116"/>
      <c r="X29" s="43"/>
      <c r="Y29" s="115"/>
      <c r="Z29" s="116"/>
      <c r="AA29" s="43"/>
      <c r="AB29" s="115"/>
      <c r="AC29" s="116"/>
      <c r="AD29" s="43"/>
      <c r="AE29" s="115"/>
      <c r="AF29" s="116"/>
      <c r="AG29" s="43"/>
      <c r="AH29" s="115"/>
      <c r="AI29" s="116"/>
      <c r="AJ29" s="61"/>
      <c r="AK29" s="115"/>
      <c r="AL29" s="116"/>
      <c r="AM29" s="61"/>
      <c r="AN29" s="115"/>
      <c r="AO29" s="116"/>
      <c r="AP29" s="61"/>
      <c r="AQ29" s="115"/>
      <c r="AR29" s="116"/>
      <c r="AS29" s="61"/>
      <c r="AT29" s="115"/>
      <c r="AU29" s="116"/>
      <c r="AV29" s="43"/>
      <c r="AW29" s="46"/>
      <c r="AX29" s="43"/>
      <c r="AY29" s="43"/>
      <c r="AZ29" s="43"/>
      <c r="BA29" s="43"/>
      <c r="BB29" s="43"/>
      <c r="BC29" s="46"/>
      <c r="BD29" s="43"/>
      <c r="BE29" s="109"/>
      <c r="BF29" s="111"/>
      <c r="BG29" s="209">
        <f>SUM(I29:BD29)</f>
        <v>240</v>
      </c>
      <c r="BH29" s="210"/>
      <c r="BI29" s="303">
        <v>240</v>
      </c>
      <c r="BJ29" s="304"/>
      <c r="BK29" s="305"/>
      <c r="BL29" s="243" t="s">
        <v>103</v>
      </c>
      <c r="BM29" s="244"/>
      <c r="BN29" s="248">
        <f>SUM(BI29:BJ31)</f>
        <v>360</v>
      </c>
      <c r="BO29" s="252" t="s">
        <v>568</v>
      </c>
      <c r="BR29" s="233"/>
      <c r="BS29" s="239"/>
      <c r="BT29" s="239"/>
      <c r="BU29" s="233"/>
      <c r="BV29" s="233"/>
    </row>
    <row r="30" spans="1:74" x14ac:dyDescent="0.2">
      <c r="A30" s="213" t="s">
        <v>195</v>
      </c>
      <c r="B30" s="213"/>
      <c r="C30" s="213"/>
      <c r="D30" s="100" t="s">
        <v>103</v>
      </c>
      <c r="E30" s="100"/>
      <c r="F30" s="100"/>
      <c r="G30" s="101" t="s">
        <v>123</v>
      </c>
      <c r="H30" s="103"/>
      <c r="I30" s="17">
        <v>20</v>
      </c>
      <c r="J30" s="101" t="s">
        <v>123</v>
      </c>
      <c r="K30" s="103"/>
      <c r="L30" s="17">
        <v>20</v>
      </c>
      <c r="M30" s="101" t="s">
        <v>123</v>
      </c>
      <c r="N30" s="103"/>
      <c r="O30" s="17">
        <v>20</v>
      </c>
      <c r="P30" s="172"/>
      <c r="Q30" s="173"/>
      <c r="R30" s="42"/>
      <c r="S30" s="115"/>
      <c r="T30" s="116"/>
      <c r="U30" s="43"/>
      <c r="V30" s="115"/>
      <c r="W30" s="116"/>
      <c r="X30" s="43"/>
      <c r="Y30" s="115"/>
      <c r="Z30" s="116"/>
      <c r="AA30" s="43"/>
      <c r="AB30" s="115"/>
      <c r="AC30" s="116"/>
      <c r="AD30" s="43"/>
      <c r="AE30" s="115"/>
      <c r="AF30" s="116"/>
      <c r="AG30" s="43"/>
      <c r="AH30" s="115"/>
      <c r="AI30" s="116"/>
      <c r="AJ30" s="61"/>
      <c r="AK30" s="115"/>
      <c r="AL30" s="116"/>
      <c r="AM30" s="61"/>
      <c r="AN30" s="115"/>
      <c r="AO30" s="116"/>
      <c r="AP30" s="61"/>
      <c r="AQ30" s="115"/>
      <c r="AR30" s="116"/>
      <c r="AS30" s="61"/>
      <c r="AT30" s="115"/>
      <c r="AU30" s="116"/>
      <c r="AV30" s="43"/>
      <c r="AW30" s="46"/>
      <c r="AX30" s="43"/>
      <c r="AY30" s="43"/>
      <c r="AZ30" s="43"/>
      <c r="BA30" s="43"/>
      <c r="BB30" s="43"/>
      <c r="BC30" s="46"/>
      <c r="BD30" s="43"/>
      <c r="BE30" s="109"/>
      <c r="BF30" s="111"/>
      <c r="BG30" s="209">
        <f>SUM(I30:BD30)</f>
        <v>60</v>
      </c>
      <c r="BH30" s="210"/>
      <c r="BI30" s="303">
        <v>60</v>
      </c>
      <c r="BJ30" s="304"/>
      <c r="BK30" s="305"/>
      <c r="BL30" s="243"/>
      <c r="BM30" s="244"/>
      <c r="BN30" s="248"/>
      <c r="BO30" s="252"/>
      <c r="BR30" s="233"/>
      <c r="BS30" s="239"/>
      <c r="BT30" s="239"/>
      <c r="BU30" s="233"/>
      <c r="BV30" s="233"/>
    </row>
    <row r="31" spans="1:74" x14ac:dyDescent="0.2">
      <c r="A31" s="213" t="s">
        <v>196</v>
      </c>
      <c r="B31" s="213"/>
      <c r="C31" s="213"/>
      <c r="D31" s="100" t="s">
        <v>103</v>
      </c>
      <c r="E31" s="100"/>
      <c r="F31" s="100"/>
      <c r="G31" s="101" t="s">
        <v>123</v>
      </c>
      <c r="H31" s="103"/>
      <c r="I31" s="17">
        <v>20</v>
      </c>
      <c r="J31" s="101" t="s">
        <v>123</v>
      </c>
      <c r="K31" s="103"/>
      <c r="L31" s="17">
        <v>20</v>
      </c>
      <c r="M31" s="101" t="s">
        <v>123</v>
      </c>
      <c r="N31" s="103"/>
      <c r="O31" s="17">
        <v>20</v>
      </c>
      <c r="P31" s="172"/>
      <c r="Q31" s="173"/>
      <c r="R31" s="42"/>
      <c r="S31" s="115"/>
      <c r="T31" s="116"/>
      <c r="U31" s="43"/>
      <c r="V31" s="115"/>
      <c r="W31" s="116"/>
      <c r="X31" s="43"/>
      <c r="Y31" s="115"/>
      <c r="Z31" s="116"/>
      <c r="AA31" s="43"/>
      <c r="AB31" s="115"/>
      <c r="AC31" s="116"/>
      <c r="AD31" s="43"/>
      <c r="AE31" s="115"/>
      <c r="AF31" s="116"/>
      <c r="AG31" s="43"/>
      <c r="AH31" s="115"/>
      <c r="AI31" s="116"/>
      <c r="AJ31" s="61"/>
      <c r="AK31" s="115"/>
      <c r="AL31" s="116"/>
      <c r="AM31" s="61"/>
      <c r="AN31" s="115"/>
      <c r="AO31" s="116"/>
      <c r="AP31" s="61"/>
      <c r="AQ31" s="115"/>
      <c r="AR31" s="116"/>
      <c r="AS31" s="61"/>
      <c r="AT31" s="115"/>
      <c r="AU31" s="116"/>
      <c r="AV31" s="43"/>
      <c r="AW31" s="46"/>
      <c r="AX31" s="43"/>
      <c r="AY31" s="43"/>
      <c r="AZ31" s="43"/>
      <c r="BA31" s="43"/>
      <c r="BB31" s="43"/>
      <c r="BC31" s="46"/>
      <c r="BD31" s="43"/>
      <c r="BE31" s="109"/>
      <c r="BF31" s="111"/>
      <c r="BG31" s="209">
        <f>SUM(I31:BD31)</f>
        <v>60</v>
      </c>
      <c r="BH31" s="210"/>
      <c r="BI31" s="303">
        <v>60</v>
      </c>
      <c r="BJ31" s="304"/>
      <c r="BK31" s="305"/>
      <c r="BL31" s="243"/>
      <c r="BM31" s="244"/>
      <c r="BN31" s="248"/>
      <c r="BO31" s="252"/>
      <c r="BR31" s="233"/>
      <c r="BS31" s="239"/>
      <c r="BT31" s="239"/>
      <c r="BU31" s="233"/>
      <c r="BV31" s="233"/>
    </row>
    <row r="32" spans="1:74" x14ac:dyDescent="0.2">
      <c r="A32" s="213" t="s">
        <v>236</v>
      </c>
      <c r="B32" s="213"/>
      <c r="C32" s="213"/>
      <c r="D32" s="100" t="s">
        <v>19</v>
      </c>
      <c r="E32" s="100"/>
      <c r="F32" s="100"/>
      <c r="G32" s="101" t="s">
        <v>212</v>
      </c>
      <c r="H32" s="103"/>
      <c r="I32" s="17">
        <f>90+20</f>
        <v>110</v>
      </c>
      <c r="J32" s="101" t="s">
        <v>209</v>
      </c>
      <c r="K32" s="103"/>
      <c r="L32" s="17">
        <f>100+20</f>
        <v>120</v>
      </c>
      <c r="M32" s="101" t="s">
        <v>213</v>
      </c>
      <c r="N32" s="103"/>
      <c r="O32" s="17">
        <f>70+20</f>
        <v>90</v>
      </c>
      <c r="P32" s="101" t="s">
        <v>234</v>
      </c>
      <c r="Q32" s="103"/>
      <c r="R32" s="17">
        <v>120</v>
      </c>
      <c r="S32" s="109" t="s">
        <v>234</v>
      </c>
      <c r="T32" s="111"/>
      <c r="U32" s="21">
        <v>120</v>
      </c>
      <c r="V32" s="109" t="s">
        <v>123</v>
      </c>
      <c r="W32" s="111"/>
      <c r="X32" s="21">
        <v>20</v>
      </c>
      <c r="Y32" s="115"/>
      <c r="Z32" s="116"/>
      <c r="AA32" s="43"/>
      <c r="AB32" s="115"/>
      <c r="AC32" s="116"/>
      <c r="AD32" s="43"/>
      <c r="AE32" s="115"/>
      <c r="AF32" s="116"/>
      <c r="AG32" s="43"/>
      <c r="AH32" s="115"/>
      <c r="AI32" s="116"/>
      <c r="AJ32" s="61"/>
      <c r="AK32" s="115"/>
      <c r="AL32" s="116"/>
      <c r="AM32" s="61"/>
      <c r="AN32" s="115"/>
      <c r="AO32" s="116"/>
      <c r="AP32" s="61"/>
      <c r="AQ32" s="115"/>
      <c r="AR32" s="116"/>
      <c r="AS32" s="61"/>
      <c r="AT32" s="115"/>
      <c r="AU32" s="116"/>
      <c r="AV32" s="43"/>
      <c r="AW32" s="46"/>
      <c r="AX32" s="43"/>
      <c r="AY32" s="43"/>
      <c r="AZ32" s="43"/>
      <c r="BA32" s="43"/>
      <c r="BB32" s="43"/>
      <c r="BC32" s="46"/>
      <c r="BD32" s="43"/>
      <c r="BE32" s="109"/>
      <c r="BF32" s="111"/>
      <c r="BG32" s="209">
        <f>SUM(I32:BD32)</f>
        <v>580</v>
      </c>
      <c r="BH32" s="210"/>
      <c r="BI32" s="303">
        <v>560</v>
      </c>
      <c r="BJ32" s="304"/>
      <c r="BK32" s="305" t="s">
        <v>559</v>
      </c>
      <c r="BL32" s="243"/>
      <c r="BM32" s="244"/>
      <c r="BN32" s="248"/>
      <c r="BO32" s="252"/>
      <c r="BR32" s="233"/>
      <c r="BS32" s="239"/>
      <c r="BT32" s="239"/>
      <c r="BU32" s="233"/>
      <c r="BV32" s="233"/>
    </row>
    <row r="33" spans="1:74" x14ac:dyDescent="0.2">
      <c r="A33" s="213" t="s">
        <v>272</v>
      </c>
      <c r="B33" s="213"/>
      <c r="C33" s="213"/>
      <c r="D33" s="100" t="s">
        <v>19</v>
      </c>
      <c r="E33" s="100"/>
      <c r="F33" s="100"/>
      <c r="G33" s="101" t="s">
        <v>123</v>
      </c>
      <c r="H33" s="103"/>
      <c r="I33" s="17">
        <v>20</v>
      </c>
      <c r="J33" s="101" t="s">
        <v>212</v>
      </c>
      <c r="K33" s="103"/>
      <c r="L33" s="17">
        <f>90+20</f>
        <v>110</v>
      </c>
      <c r="M33" s="101" t="s">
        <v>209</v>
      </c>
      <c r="N33" s="103"/>
      <c r="O33" s="17">
        <f>100+20</f>
        <v>120</v>
      </c>
      <c r="P33" s="101" t="s">
        <v>123</v>
      </c>
      <c r="Q33" s="103"/>
      <c r="R33" s="17">
        <v>20</v>
      </c>
      <c r="S33" s="109" t="s">
        <v>123</v>
      </c>
      <c r="T33" s="111"/>
      <c r="U33" s="21">
        <v>20</v>
      </c>
      <c r="V33" s="109" t="s">
        <v>123</v>
      </c>
      <c r="W33" s="111"/>
      <c r="X33" s="21">
        <v>20</v>
      </c>
      <c r="Y33" s="115"/>
      <c r="Z33" s="116"/>
      <c r="AA33" s="43"/>
      <c r="AB33" s="115"/>
      <c r="AC33" s="116"/>
      <c r="AD33" s="43"/>
      <c r="AE33" s="115"/>
      <c r="AF33" s="116"/>
      <c r="AG33" s="43"/>
      <c r="AH33" s="115"/>
      <c r="AI33" s="116"/>
      <c r="AJ33" s="61"/>
      <c r="AK33" s="115"/>
      <c r="AL33" s="116"/>
      <c r="AM33" s="61"/>
      <c r="AN33" s="115"/>
      <c r="AO33" s="116"/>
      <c r="AP33" s="61"/>
      <c r="AQ33" s="115"/>
      <c r="AR33" s="116"/>
      <c r="AS33" s="61"/>
      <c r="AT33" s="115"/>
      <c r="AU33" s="116"/>
      <c r="AV33" s="43"/>
      <c r="AW33" s="46"/>
      <c r="AX33" s="43"/>
      <c r="AY33" s="43"/>
      <c r="AZ33" s="43"/>
      <c r="BA33" s="43"/>
      <c r="BB33" s="43"/>
      <c r="BC33" s="46"/>
      <c r="BD33" s="43"/>
      <c r="BE33" s="109"/>
      <c r="BF33" s="111"/>
      <c r="BG33" s="209">
        <f>SUM(I33:BD33)</f>
        <v>310</v>
      </c>
      <c r="BH33" s="210"/>
      <c r="BI33" s="303">
        <v>290</v>
      </c>
      <c r="BJ33" s="304"/>
      <c r="BK33" s="305" t="s">
        <v>567</v>
      </c>
      <c r="BL33" s="243" t="s">
        <v>19</v>
      </c>
      <c r="BM33" s="244"/>
      <c r="BN33" s="248">
        <f>SUM(BI32:BJ39)</f>
        <v>1830</v>
      </c>
      <c r="BO33" s="252" t="s">
        <v>648</v>
      </c>
      <c r="BR33" s="233"/>
      <c r="BS33" s="239"/>
      <c r="BT33" s="239"/>
      <c r="BU33" s="233"/>
      <c r="BV33" s="233"/>
    </row>
    <row r="34" spans="1:74" x14ac:dyDescent="0.2">
      <c r="A34" s="213" t="s">
        <v>593</v>
      </c>
      <c r="B34" s="213"/>
      <c r="C34" s="213"/>
      <c r="D34" s="100" t="s">
        <v>19</v>
      </c>
      <c r="E34" s="100"/>
      <c r="F34" s="100"/>
      <c r="G34" s="172"/>
      <c r="H34" s="173"/>
      <c r="I34" s="42"/>
      <c r="J34" s="172"/>
      <c r="K34" s="173"/>
      <c r="L34" s="42"/>
      <c r="M34" s="172"/>
      <c r="N34" s="173"/>
      <c r="O34" s="42"/>
      <c r="P34" s="172"/>
      <c r="Q34" s="173"/>
      <c r="R34" s="42"/>
      <c r="S34" s="115"/>
      <c r="T34" s="116"/>
      <c r="U34" s="43"/>
      <c r="V34" s="115"/>
      <c r="W34" s="116"/>
      <c r="X34" s="43"/>
      <c r="Y34" s="115"/>
      <c r="Z34" s="116"/>
      <c r="AA34" s="43"/>
      <c r="AB34" s="115"/>
      <c r="AC34" s="116"/>
      <c r="AD34" s="43"/>
      <c r="AE34" s="115"/>
      <c r="AF34" s="116"/>
      <c r="AG34" s="43"/>
      <c r="AH34" s="109" t="s">
        <v>123</v>
      </c>
      <c r="AI34" s="111"/>
      <c r="AJ34" s="1">
        <v>20</v>
      </c>
      <c r="AK34" s="109" t="s">
        <v>319</v>
      </c>
      <c r="AL34" s="111"/>
      <c r="AM34" s="1">
        <v>100</v>
      </c>
      <c r="AN34" s="109" t="s">
        <v>123</v>
      </c>
      <c r="AO34" s="111"/>
      <c r="AP34" s="1">
        <v>20</v>
      </c>
      <c r="AQ34" s="109" t="s">
        <v>123</v>
      </c>
      <c r="AR34" s="111"/>
      <c r="AS34" s="1">
        <v>20</v>
      </c>
      <c r="AT34" s="109" t="s">
        <v>123</v>
      </c>
      <c r="AU34" s="111"/>
      <c r="AV34" s="21">
        <v>20</v>
      </c>
      <c r="AW34" s="20" t="s">
        <v>123</v>
      </c>
      <c r="AX34" s="21">
        <v>20</v>
      </c>
      <c r="AY34" s="21" t="s">
        <v>234</v>
      </c>
      <c r="AZ34" s="21">
        <v>120</v>
      </c>
      <c r="BA34" s="21" t="s">
        <v>241</v>
      </c>
      <c r="BB34" s="21">
        <v>100</v>
      </c>
      <c r="BC34" s="46"/>
      <c r="BD34" s="43"/>
      <c r="BE34" s="109"/>
      <c r="BF34" s="111"/>
      <c r="BG34" s="209">
        <f>SUM(I34:BD34)</f>
        <v>420</v>
      </c>
      <c r="BH34" s="210"/>
      <c r="BI34" s="303">
        <v>360</v>
      </c>
      <c r="BJ34" s="304"/>
      <c r="BK34" s="305" t="s">
        <v>563</v>
      </c>
      <c r="BL34" s="243"/>
      <c r="BM34" s="244"/>
      <c r="BN34" s="248"/>
      <c r="BO34" s="252"/>
      <c r="BR34" s="233"/>
      <c r="BS34" s="239"/>
      <c r="BT34" s="239"/>
      <c r="BU34" s="233"/>
      <c r="BV34" s="233"/>
    </row>
    <row r="35" spans="1:74" x14ac:dyDescent="0.2">
      <c r="A35" s="213" t="s">
        <v>489</v>
      </c>
      <c r="B35" s="213"/>
      <c r="C35" s="213"/>
      <c r="D35" s="100" t="s">
        <v>19</v>
      </c>
      <c r="E35" s="100"/>
      <c r="F35" s="100"/>
      <c r="G35" s="172"/>
      <c r="H35" s="173"/>
      <c r="I35" s="42"/>
      <c r="J35" s="172"/>
      <c r="K35" s="173"/>
      <c r="L35" s="42"/>
      <c r="M35" s="172"/>
      <c r="N35" s="173"/>
      <c r="O35" s="42"/>
      <c r="P35" s="172"/>
      <c r="Q35" s="173"/>
      <c r="R35" s="42"/>
      <c r="S35" s="115"/>
      <c r="T35" s="116"/>
      <c r="U35" s="43"/>
      <c r="V35" s="115"/>
      <c r="W35" s="116"/>
      <c r="X35" s="43"/>
      <c r="Y35" s="115"/>
      <c r="Z35" s="116"/>
      <c r="AA35" s="43"/>
      <c r="AB35" s="115"/>
      <c r="AC35" s="116"/>
      <c r="AD35" s="43"/>
      <c r="AE35" s="115"/>
      <c r="AF35" s="116"/>
      <c r="AG35" s="43"/>
      <c r="AH35" s="109" t="s">
        <v>123</v>
      </c>
      <c r="AI35" s="111"/>
      <c r="AJ35" s="1">
        <v>20</v>
      </c>
      <c r="AK35" s="109" t="s">
        <v>123</v>
      </c>
      <c r="AL35" s="111"/>
      <c r="AM35" s="1">
        <v>20</v>
      </c>
      <c r="AN35" s="109" t="s">
        <v>123</v>
      </c>
      <c r="AO35" s="111"/>
      <c r="AP35" s="1">
        <v>20</v>
      </c>
      <c r="AQ35" s="115"/>
      <c r="AR35" s="116"/>
      <c r="AS35" s="61"/>
      <c r="AT35" s="115"/>
      <c r="AU35" s="116"/>
      <c r="AV35" s="43"/>
      <c r="AW35" s="46"/>
      <c r="AX35" s="43"/>
      <c r="AY35" s="43"/>
      <c r="AZ35" s="43"/>
      <c r="BA35" s="43"/>
      <c r="BB35" s="43"/>
      <c r="BC35" s="46"/>
      <c r="BD35" s="43"/>
      <c r="BE35" s="109"/>
      <c r="BF35" s="111"/>
      <c r="BG35" s="209">
        <f>SUM(I35:BD35)</f>
        <v>60</v>
      </c>
      <c r="BH35" s="210"/>
      <c r="BI35" s="303">
        <v>60</v>
      </c>
      <c r="BJ35" s="304"/>
      <c r="BK35" s="305"/>
      <c r="BL35" s="243"/>
      <c r="BM35" s="244"/>
      <c r="BN35" s="248"/>
      <c r="BO35" s="252"/>
      <c r="BR35" s="233"/>
      <c r="BS35" s="239"/>
      <c r="BT35" s="239"/>
      <c r="BU35" s="233"/>
      <c r="BV35" s="233"/>
    </row>
    <row r="36" spans="1:74" x14ac:dyDescent="0.2">
      <c r="A36" s="213" t="s">
        <v>459</v>
      </c>
      <c r="B36" s="213"/>
      <c r="C36" s="213"/>
      <c r="D36" s="100" t="s">
        <v>19</v>
      </c>
      <c r="E36" s="100"/>
      <c r="F36" s="100"/>
      <c r="G36" s="172"/>
      <c r="H36" s="173"/>
      <c r="I36" s="42"/>
      <c r="J36" s="172"/>
      <c r="K36" s="173"/>
      <c r="L36" s="42"/>
      <c r="M36" s="172"/>
      <c r="N36" s="173"/>
      <c r="O36" s="42"/>
      <c r="P36" s="172"/>
      <c r="Q36" s="173"/>
      <c r="R36" s="42"/>
      <c r="S36" s="115"/>
      <c r="T36" s="116"/>
      <c r="U36" s="43"/>
      <c r="V36" s="115"/>
      <c r="W36" s="116"/>
      <c r="X36" s="43"/>
      <c r="Y36" s="115"/>
      <c r="Z36" s="116"/>
      <c r="AA36" s="43"/>
      <c r="AB36" s="115"/>
      <c r="AC36" s="116"/>
      <c r="AD36" s="43"/>
      <c r="AE36" s="115"/>
      <c r="AF36" s="116"/>
      <c r="AG36" s="43"/>
      <c r="AH36" s="115"/>
      <c r="AI36" s="116"/>
      <c r="AJ36" s="61"/>
      <c r="AK36" s="115"/>
      <c r="AL36" s="116"/>
      <c r="AM36" s="61"/>
      <c r="AN36" s="115"/>
      <c r="AO36" s="116"/>
      <c r="AP36" s="61"/>
      <c r="AQ36" s="109" t="s">
        <v>319</v>
      </c>
      <c r="AR36" s="111"/>
      <c r="AS36" s="1">
        <v>100</v>
      </c>
      <c r="AT36" s="109" t="s">
        <v>319</v>
      </c>
      <c r="AU36" s="111"/>
      <c r="AV36" s="21">
        <v>100</v>
      </c>
      <c r="AW36" s="20" t="s">
        <v>123</v>
      </c>
      <c r="AX36" s="21">
        <v>20</v>
      </c>
      <c r="AY36" s="21" t="s">
        <v>123</v>
      </c>
      <c r="AZ36" s="21">
        <v>20</v>
      </c>
      <c r="BA36" s="21" t="s">
        <v>123</v>
      </c>
      <c r="BB36" s="21">
        <v>20</v>
      </c>
      <c r="BC36" s="46"/>
      <c r="BD36" s="43"/>
      <c r="BE36" s="109"/>
      <c r="BF36" s="111"/>
      <c r="BG36" s="209">
        <f>SUM(G36:BD36)</f>
        <v>260</v>
      </c>
      <c r="BH36" s="210"/>
      <c r="BI36" s="303">
        <v>260</v>
      </c>
      <c r="BJ36" s="304"/>
      <c r="BK36" s="305"/>
      <c r="BL36" s="243"/>
      <c r="BM36" s="244"/>
      <c r="BN36" s="248"/>
      <c r="BO36" s="252"/>
      <c r="BR36" s="233"/>
      <c r="BS36" s="239"/>
      <c r="BT36" s="239"/>
      <c r="BU36" s="233"/>
      <c r="BV36" s="233"/>
    </row>
    <row r="37" spans="1:74" x14ac:dyDescent="0.2">
      <c r="A37" s="213" t="s">
        <v>613</v>
      </c>
      <c r="B37" s="213"/>
      <c r="C37" s="213"/>
      <c r="D37" s="100" t="s">
        <v>19</v>
      </c>
      <c r="E37" s="100"/>
      <c r="F37" s="100"/>
      <c r="G37" s="172"/>
      <c r="H37" s="173"/>
      <c r="I37" s="42"/>
      <c r="J37" s="172"/>
      <c r="K37" s="173"/>
      <c r="L37" s="42"/>
      <c r="M37" s="172"/>
      <c r="N37" s="173"/>
      <c r="O37" s="42"/>
      <c r="P37" s="172"/>
      <c r="Q37" s="173"/>
      <c r="R37" s="42"/>
      <c r="S37" s="115"/>
      <c r="T37" s="116"/>
      <c r="U37" s="43"/>
      <c r="V37" s="115"/>
      <c r="W37" s="116"/>
      <c r="X37" s="43"/>
      <c r="Y37" s="115"/>
      <c r="Z37" s="116"/>
      <c r="AA37" s="43"/>
      <c r="AB37" s="115"/>
      <c r="AC37" s="116"/>
      <c r="AD37" s="43"/>
      <c r="AE37" s="115"/>
      <c r="AF37" s="116"/>
      <c r="AG37" s="43"/>
      <c r="AH37" s="115"/>
      <c r="AI37" s="116"/>
      <c r="AJ37" s="61"/>
      <c r="AK37" s="115"/>
      <c r="AL37" s="116"/>
      <c r="AM37" s="61"/>
      <c r="AN37" s="115"/>
      <c r="AO37" s="116"/>
      <c r="AP37" s="61"/>
      <c r="AQ37" s="115"/>
      <c r="AR37" s="116"/>
      <c r="AS37" s="61"/>
      <c r="AT37" s="115"/>
      <c r="AU37" s="116"/>
      <c r="AV37" s="43"/>
      <c r="AW37" s="46"/>
      <c r="AX37" s="43"/>
      <c r="AY37" s="21" t="s">
        <v>123</v>
      </c>
      <c r="AZ37" s="21">
        <v>20</v>
      </c>
      <c r="BA37" s="21" t="s">
        <v>234</v>
      </c>
      <c r="BB37" s="21">
        <v>120</v>
      </c>
      <c r="BC37" s="46"/>
      <c r="BD37" s="43"/>
      <c r="BE37" s="109"/>
      <c r="BF37" s="111"/>
      <c r="BG37" s="209">
        <v>140</v>
      </c>
      <c r="BH37" s="210"/>
      <c r="BI37" s="303">
        <v>140</v>
      </c>
      <c r="BJ37" s="304"/>
      <c r="BK37" s="305"/>
      <c r="BL37" s="243"/>
      <c r="BM37" s="244"/>
      <c r="BN37" s="248"/>
      <c r="BO37" s="252"/>
      <c r="BR37" s="233"/>
      <c r="BS37" s="239"/>
      <c r="BT37" s="239"/>
      <c r="BU37" s="233"/>
      <c r="BV37" s="233"/>
    </row>
    <row r="38" spans="1:74" x14ac:dyDescent="0.2">
      <c r="A38" s="213" t="s">
        <v>496</v>
      </c>
      <c r="B38" s="213"/>
      <c r="C38" s="213"/>
      <c r="D38" s="100" t="s">
        <v>19</v>
      </c>
      <c r="E38" s="100"/>
      <c r="F38" s="100"/>
      <c r="G38" s="172"/>
      <c r="H38" s="173"/>
      <c r="I38" s="42"/>
      <c r="J38" s="172"/>
      <c r="K38" s="173"/>
      <c r="L38" s="42"/>
      <c r="M38" s="172"/>
      <c r="N38" s="173"/>
      <c r="O38" s="42"/>
      <c r="P38" s="172"/>
      <c r="Q38" s="173"/>
      <c r="R38" s="42"/>
      <c r="S38" s="115"/>
      <c r="T38" s="116"/>
      <c r="U38" s="43"/>
      <c r="V38" s="115"/>
      <c r="W38" s="116"/>
      <c r="X38" s="43"/>
      <c r="Y38" s="115"/>
      <c r="Z38" s="116"/>
      <c r="AA38" s="43"/>
      <c r="AB38" s="115"/>
      <c r="AC38" s="116"/>
      <c r="AD38" s="43"/>
      <c r="AE38" s="115"/>
      <c r="AF38" s="116"/>
      <c r="AG38" s="43"/>
      <c r="AH38" s="115"/>
      <c r="AI38" s="116"/>
      <c r="AJ38" s="61"/>
      <c r="AK38" s="115"/>
      <c r="AL38" s="116"/>
      <c r="AM38" s="61"/>
      <c r="AN38" s="115"/>
      <c r="AO38" s="116"/>
      <c r="AP38" s="61"/>
      <c r="AQ38" s="115"/>
      <c r="AR38" s="116"/>
      <c r="AS38" s="61"/>
      <c r="AT38" s="115"/>
      <c r="AU38" s="116"/>
      <c r="AV38" s="43"/>
      <c r="AW38" s="46"/>
      <c r="AX38" s="43"/>
      <c r="AY38" s="21" t="s">
        <v>609</v>
      </c>
      <c r="AZ38" s="21">
        <v>100</v>
      </c>
      <c r="BA38" s="21" t="s">
        <v>123</v>
      </c>
      <c r="BB38" s="21">
        <v>20</v>
      </c>
      <c r="BC38" s="46"/>
      <c r="BD38" s="43"/>
      <c r="BE38" s="109"/>
      <c r="BF38" s="111"/>
      <c r="BG38" s="209">
        <f>SUM(I38:BD38)</f>
        <v>120</v>
      </c>
      <c r="BH38" s="210"/>
      <c r="BI38" s="303">
        <v>120</v>
      </c>
      <c r="BJ38" s="304"/>
      <c r="BK38" s="305"/>
      <c r="BL38" s="243"/>
      <c r="BM38" s="244"/>
      <c r="BN38" s="248"/>
      <c r="BO38" s="252"/>
      <c r="BR38" s="233"/>
      <c r="BS38" s="239"/>
      <c r="BT38" s="239"/>
      <c r="BU38" s="233"/>
      <c r="BV38" s="233"/>
    </row>
    <row r="39" spans="1:74" x14ac:dyDescent="0.2">
      <c r="A39" s="213" t="s">
        <v>600</v>
      </c>
      <c r="B39" s="213"/>
      <c r="C39" s="213"/>
      <c r="D39" s="100" t="s">
        <v>19</v>
      </c>
      <c r="E39" s="100"/>
      <c r="F39" s="100"/>
      <c r="G39" s="172"/>
      <c r="H39" s="173"/>
      <c r="I39" s="42"/>
      <c r="J39" s="172"/>
      <c r="K39" s="173"/>
      <c r="L39" s="42"/>
      <c r="M39" s="172"/>
      <c r="N39" s="173"/>
      <c r="O39" s="42"/>
      <c r="P39" s="172"/>
      <c r="Q39" s="173"/>
      <c r="R39" s="42"/>
      <c r="S39" s="115"/>
      <c r="T39" s="116"/>
      <c r="U39" s="43"/>
      <c r="V39" s="115"/>
      <c r="W39" s="116"/>
      <c r="X39" s="43"/>
      <c r="Y39" s="115"/>
      <c r="Z39" s="116"/>
      <c r="AA39" s="43"/>
      <c r="AB39" s="115"/>
      <c r="AC39" s="116"/>
      <c r="AD39" s="43"/>
      <c r="AE39" s="115"/>
      <c r="AF39" s="116"/>
      <c r="AG39" s="43"/>
      <c r="AH39" s="115"/>
      <c r="AI39" s="116"/>
      <c r="AJ39" s="61"/>
      <c r="AK39" s="115"/>
      <c r="AL39" s="116"/>
      <c r="AM39" s="61"/>
      <c r="AN39" s="115"/>
      <c r="AO39" s="116"/>
      <c r="AP39" s="61"/>
      <c r="AQ39" s="115"/>
      <c r="AR39" s="116"/>
      <c r="AS39" s="61"/>
      <c r="AT39" s="115"/>
      <c r="AU39" s="116"/>
      <c r="AV39" s="43"/>
      <c r="AW39" s="46"/>
      <c r="AX39" s="43"/>
      <c r="AY39" s="21" t="s">
        <v>123</v>
      </c>
      <c r="AZ39" s="21">
        <v>20</v>
      </c>
      <c r="BA39" s="21" t="s">
        <v>123</v>
      </c>
      <c r="BB39" s="21">
        <v>20</v>
      </c>
      <c r="BC39" s="46"/>
      <c r="BD39" s="43"/>
      <c r="BE39" s="109"/>
      <c r="BF39" s="111"/>
      <c r="BG39" s="209">
        <v>40</v>
      </c>
      <c r="BH39" s="210"/>
      <c r="BI39" s="303">
        <v>40</v>
      </c>
      <c r="BJ39" s="304"/>
      <c r="BK39" s="305"/>
      <c r="BL39" s="243"/>
      <c r="BM39" s="244"/>
      <c r="BN39" s="248"/>
      <c r="BO39" s="252"/>
      <c r="BR39" s="233"/>
      <c r="BS39" s="239"/>
      <c r="BT39" s="239"/>
      <c r="BU39" s="233"/>
      <c r="BV39" s="233"/>
    </row>
    <row r="40" spans="1:74" x14ac:dyDescent="0.2">
      <c r="A40" s="213" t="s">
        <v>197</v>
      </c>
      <c r="B40" s="213"/>
      <c r="C40" s="213"/>
      <c r="D40" s="100" t="s">
        <v>56</v>
      </c>
      <c r="E40" s="100"/>
      <c r="F40" s="100"/>
      <c r="G40" s="101" t="s">
        <v>123</v>
      </c>
      <c r="H40" s="103"/>
      <c r="I40" s="17">
        <v>20</v>
      </c>
      <c r="J40" s="101" t="s">
        <v>123</v>
      </c>
      <c r="K40" s="103"/>
      <c r="L40" s="17">
        <v>20</v>
      </c>
      <c r="M40" s="172"/>
      <c r="N40" s="173"/>
      <c r="O40" s="42"/>
      <c r="P40" s="172"/>
      <c r="Q40" s="173"/>
      <c r="R40" s="42"/>
      <c r="S40" s="115"/>
      <c r="T40" s="116"/>
      <c r="U40" s="43"/>
      <c r="V40" s="115"/>
      <c r="W40" s="116"/>
      <c r="X40" s="43"/>
      <c r="Y40" s="115"/>
      <c r="Z40" s="116"/>
      <c r="AA40" s="43"/>
      <c r="AB40" s="115"/>
      <c r="AC40" s="116"/>
      <c r="AD40" s="43"/>
      <c r="AE40" s="115"/>
      <c r="AF40" s="116"/>
      <c r="AG40" s="43"/>
      <c r="AH40" s="115"/>
      <c r="AI40" s="116"/>
      <c r="AJ40" s="61"/>
      <c r="AK40" s="115"/>
      <c r="AL40" s="116"/>
      <c r="AM40" s="61"/>
      <c r="AN40" s="115"/>
      <c r="AO40" s="116"/>
      <c r="AP40" s="61"/>
      <c r="AQ40" s="115"/>
      <c r="AR40" s="116"/>
      <c r="AS40" s="61"/>
      <c r="AT40" s="115"/>
      <c r="AU40" s="116"/>
      <c r="AV40" s="43"/>
      <c r="AW40" s="46"/>
      <c r="AX40" s="43"/>
      <c r="AY40" s="43"/>
      <c r="AZ40" s="43"/>
      <c r="BA40" s="43"/>
      <c r="BB40" s="43"/>
      <c r="BC40" s="46"/>
      <c r="BD40" s="43"/>
      <c r="BE40" s="109"/>
      <c r="BF40" s="111"/>
      <c r="BG40" s="209">
        <f>SUM(I40,L40,O40,R40,U40,X40,AA40,AD40,AG40)</f>
        <v>40</v>
      </c>
      <c r="BH40" s="210"/>
      <c r="BI40" s="303">
        <v>40</v>
      </c>
      <c r="BJ40" s="304"/>
      <c r="BK40" s="305"/>
      <c r="BL40" s="243"/>
      <c r="BM40" s="244"/>
      <c r="BN40" s="248"/>
      <c r="BO40" s="252"/>
      <c r="BR40" s="233"/>
      <c r="BS40" s="239"/>
      <c r="BT40" s="239"/>
      <c r="BU40" s="233"/>
      <c r="BV40" s="233"/>
    </row>
    <row r="41" spans="1:74" x14ac:dyDescent="0.2">
      <c r="A41" s="213" t="s">
        <v>198</v>
      </c>
      <c r="B41" s="213"/>
      <c r="C41" s="213"/>
      <c r="D41" s="100" t="s">
        <v>56</v>
      </c>
      <c r="E41" s="100"/>
      <c r="F41" s="100"/>
      <c r="G41" s="101" t="s">
        <v>123</v>
      </c>
      <c r="H41" s="103"/>
      <c r="I41" s="17">
        <v>20</v>
      </c>
      <c r="J41" s="101" t="s">
        <v>123</v>
      </c>
      <c r="K41" s="103"/>
      <c r="L41" s="17">
        <v>20</v>
      </c>
      <c r="M41" s="101" t="s">
        <v>123</v>
      </c>
      <c r="N41" s="103"/>
      <c r="O41" s="17">
        <v>20</v>
      </c>
      <c r="P41" s="172"/>
      <c r="Q41" s="173"/>
      <c r="R41" s="42"/>
      <c r="S41" s="115"/>
      <c r="T41" s="116"/>
      <c r="U41" s="43"/>
      <c r="V41" s="115"/>
      <c r="W41" s="116"/>
      <c r="X41" s="43"/>
      <c r="Y41" s="115"/>
      <c r="Z41" s="116"/>
      <c r="AA41" s="43"/>
      <c r="AB41" s="115"/>
      <c r="AC41" s="116"/>
      <c r="AD41" s="43"/>
      <c r="AE41" s="115"/>
      <c r="AF41" s="116"/>
      <c r="AG41" s="43"/>
      <c r="AH41" s="115"/>
      <c r="AI41" s="116"/>
      <c r="AJ41" s="61"/>
      <c r="AK41" s="115"/>
      <c r="AL41" s="116"/>
      <c r="AM41" s="61"/>
      <c r="AN41" s="115"/>
      <c r="AO41" s="116"/>
      <c r="AP41" s="61"/>
      <c r="AQ41" s="115"/>
      <c r="AR41" s="116"/>
      <c r="AS41" s="61"/>
      <c r="AT41" s="115"/>
      <c r="AU41" s="116"/>
      <c r="AV41" s="43"/>
      <c r="AW41" s="46"/>
      <c r="AX41" s="43"/>
      <c r="AY41" s="43"/>
      <c r="AZ41" s="43"/>
      <c r="BA41" s="43"/>
      <c r="BB41" s="43"/>
      <c r="BC41" s="46"/>
      <c r="BD41" s="43"/>
      <c r="BE41" s="109"/>
      <c r="BF41" s="111"/>
      <c r="BG41" s="209">
        <f>SUM(I41,L41,O41,R41,U41,X41,AA41,AD41,AG41)</f>
        <v>60</v>
      </c>
      <c r="BH41" s="210"/>
      <c r="BI41" s="303">
        <v>60</v>
      </c>
      <c r="BJ41" s="304"/>
      <c r="BK41" s="305"/>
      <c r="BL41" s="243"/>
      <c r="BM41" s="244"/>
      <c r="BN41" s="248"/>
      <c r="BO41" s="252"/>
      <c r="BR41" s="233"/>
      <c r="BS41" s="239"/>
      <c r="BT41" s="239"/>
      <c r="BU41" s="233"/>
      <c r="BV41" s="233"/>
    </row>
    <row r="42" spans="1:74" x14ac:dyDescent="0.2">
      <c r="A42" s="216" t="s">
        <v>90</v>
      </c>
      <c r="B42" s="215"/>
      <c r="C42" s="214"/>
      <c r="D42" s="101" t="s">
        <v>56</v>
      </c>
      <c r="E42" s="102"/>
      <c r="F42" s="103"/>
      <c r="G42" s="172"/>
      <c r="H42" s="173"/>
      <c r="I42" s="42"/>
      <c r="J42" s="101" t="s">
        <v>123</v>
      </c>
      <c r="K42" s="103"/>
      <c r="L42" s="17">
        <v>20</v>
      </c>
      <c r="M42" s="101" t="s">
        <v>123</v>
      </c>
      <c r="N42" s="103"/>
      <c r="O42" s="17">
        <v>20</v>
      </c>
      <c r="P42" s="49"/>
      <c r="Q42" s="50"/>
      <c r="R42" s="42"/>
      <c r="S42" s="45"/>
      <c r="T42" s="46"/>
      <c r="U42" s="43"/>
      <c r="V42" s="45"/>
      <c r="W42" s="46"/>
      <c r="X42" s="43"/>
      <c r="Y42" s="45"/>
      <c r="Z42" s="46"/>
      <c r="AA42" s="43"/>
      <c r="AB42" s="45"/>
      <c r="AC42" s="46"/>
      <c r="AD42" s="43"/>
      <c r="AE42" s="45"/>
      <c r="AF42" s="46"/>
      <c r="AG42" s="43"/>
      <c r="AH42" s="43"/>
      <c r="AI42" s="43"/>
      <c r="AJ42" s="61"/>
      <c r="AK42" s="43"/>
      <c r="AL42" s="43"/>
      <c r="AM42" s="61"/>
      <c r="AN42" s="43"/>
      <c r="AO42" s="43"/>
      <c r="AP42" s="61"/>
      <c r="AQ42" s="43"/>
      <c r="AR42" s="43"/>
      <c r="AS42" s="61"/>
      <c r="AT42" s="43"/>
      <c r="AU42" s="43"/>
      <c r="AV42" s="43"/>
      <c r="AW42" s="46"/>
      <c r="AX42" s="85"/>
      <c r="AY42" s="85"/>
      <c r="AZ42" s="85"/>
      <c r="BA42" s="85"/>
      <c r="BB42" s="85"/>
      <c r="BC42" s="46"/>
      <c r="BD42" s="85"/>
      <c r="BF42" s="20"/>
      <c r="BG42" s="209">
        <f>SUM(I42,L42,O42,R42,U42,X42,AA42,AD42,AG42)</f>
        <v>40</v>
      </c>
      <c r="BH42" s="210"/>
      <c r="BI42" s="303">
        <v>40</v>
      </c>
      <c r="BJ42" s="304"/>
      <c r="BK42" s="305"/>
      <c r="BL42" s="243" t="s">
        <v>56</v>
      </c>
      <c r="BM42" s="244"/>
      <c r="BN42" s="248">
        <f>SUM(BI40:BJ45)</f>
        <v>350</v>
      </c>
      <c r="BO42" s="252"/>
      <c r="BR42" s="233"/>
      <c r="BS42" s="239"/>
      <c r="BT42" s="239"/>
      <c r="BU42" s="233"/>
      <c r="BV42" s="233"/>
    </row>
    <row r="43" spans="1:74" x14ac:dyDescent="0.2">
      <c r="A43" s="213" t="s">
        <v>91</v>
      </c>
      <c r="B43" s="213"/>
      <c r="C43" s="213"/>
      <c r="D43" s="100" t="s">
        <v>56</v>
      </c>
      <c r="E43" s="100"/>
      <c r="F43" s="100"/>
      <c r="G43" s="101" t="s">
        <v>123</v>
      </c>
      <c r="H43" s="103"/>
      <c r="I43" s="17">
        <v>20</v>
      </c>
      <c r="J43" s="101" t="s">
        <v>123</v>
      </c>
      <c r="K43" s="103"/>
      <c r="L43" s="17">
        <v>20</v>
      </c>
      <c r="M43" s="101" t="s">
        <v>123</v>
      </c>
      <c r="N43" s="103"/>
      <c r="O43" s="17">
        <v>20</v>
      </c>
      <c r="P43" s="172"/>
      <c r="Q43" s="173"/>
      <c r="R43" s="42"/>
      <c r="S43" s="115"/>
      <c r="T43" s="116"/>
      <c r="U43" s="43"/>
      <c r="V43" s="115"/>
      <c r="W43" s="116"/>
      <c r="X43" s="43"/>
      <c r="Y43" s="115"/>
      <c r="Z43" s="116"/>
      <c r="AA43" s="43"/>
      <c r="AB43" s="115"/>
      <c r="AC43" s="116"/>
      <c r="AD43" s="43"/>
      <c r="AE43" s="115"/>
      <c r="AF43" s="116"/>
      <c r="AG43" s="43"/>
      <c r="AH43" s="115"/>
      <c r="AI43" s="116"/>
      <c r="AJ43" s="61"/>
      <c r="AK43" s="115"/>
      <c r="AL43" s="116"/>
      <c r="AM43" s="61"/>
      <c r="AN43" s="115"/>
      <c r="AO43" s="116"/>
      <c r="AP43" s="61"/>
      <c r="AQ43" s="115"/>
      <c r="AR43" s="116"/>
      <c r="AS43" s="61"/>
      <c r="AT43" s="115"/>
      <c r="AU43" s="116"/>
      <c r="AV43" s="43"/>
      <c r="AW43" s="46"/>
      <c r="AX43" s="43"/>
      <c r="AY43" s="43"/>
      <c r="AZ43" s="43"/>
      <c r="BA43" s="43"/>
      <c r="BB43" s="43"/>
      <c r="BC43" s="46"/>
      <c r="BD43" s="43"/>
      <c r="BE43" s="109"/>
      <c r="BF43" s="111"/>
      <c r="BG43" s="209">
        <f>SUM(I43,L43,O43,R43,U43,X43,AA43,AD43,AG43)</f>
        <v>60</v>
      </c>
      <c r="BH43" s="210"/>
      <c r="BI43" s="303">
        <v>60</v>
      </c>
      <c r="BJ43" s="304"/>
      <c r="BK43" s="305"/>
      <c r="BL43" s="243"/>
      <c r="BM43" s="244"/>
      <c r="BN43" s="248"/>
      <c r="BO43" s="252"/>
      <c r="BR43" s="233"/>
      <c r="BS43" s="239"/>
      <c r="BT43" s="239"/>
      <c r="BU43" s="233"/>
      <c r="BV43" s="233"/>
    </row>
    <row r="44" spans="1:74" x14ac:dyDescent="0.2">
      <c r="A44" s="213" t="s">
        <v>199</v>
      </c>
      <c r="B44" s="213"/>
      <c r="C44" s="213"/>
      <c r="D44" s="100" t="s">
        <v>56</v>
      </c>
      <c r="E44" s="100"/>
      <c r="F44" s="100"/>
      <c r="G44" s="101" t="s">
        <v>123</v>
      </c>
      <c r="H44" s="103"/>
      <c r="I44" s="17">
        <v>20</v>
      </c>
      <c r="J44" s="172"/>
      <c r="K44" s="173"/>
      <c r="L44" s="42"/>
      <c r="M44" s="101" t="s">
        <v>212</v>
      </c>
      <c r="N44" s="103"/>
      <c r="O44" s="17">
        <f>90+20</f>
        <v>110</v>
      </c>
      <c r="P44" s="172"/>
      <c r="Q44" s="173"/>
      <c r="R44" s="42"/>
      <c r="S44" s="115"/>
      <c r="T44" s="116"/>
      <c r="U44" s="43"/>
      <c r="V44" s="115"/>
      <c r="W44" s="116"/>
      <c r="X44" s="43"/>
      <c r="Y44" s="115"/>
      <c r="Z44" s="116"/>
      <c r="AA44" s="43"/>
      <c r="AB44" s="115"/>
      <c r="AC44" s="116"/>
      <c r="AD44" s="43"/>
      <c r="AE44" s="115"/>
      <c r="AF44" s="116"/>
      <c r="AG44" s="43"/>
      <c r="AH44" s="115"/>
      <c r="AI44" s="116"/>
      <c r="AJ44" s="61"/>
      <c r="AK44" s="115"/>
      <c r="AL44" s="116"/>
      <c r="AM44" s="61"/>
      <c r="AN44" s="115"/>
      <c r="AO44" s="116"/>
      <c r="AP44" s="61"/>
      <c r="AQ44" s="115"/>
      <c r="AR44" s="116"/>
      <c r="AS44" s="61"/>
      <c r="AT44" s="115"/>
      <c r="AU44" s="116"/>
      <c r="AV44" s="43"/>
      <c r="AW44" s="46"/>
      <c r="AX44" s="43"/>
      <c r="AY44" s="43"/>
      <c r="AZ44" s="43"/>
      <c r="BA44" s="43"/>
      <c r="BB44" s="43"/>
      <c r="BC44" s="46"/>
      <c r="BD44" s="43"/>
      <c r="BE44" s="109"/>
      <c r="BF44" s="111"/>
      <c r="BG44" s="209">
        <f>SUM(I44,L44,O44,R44,U44,X44,AA44,AD44,AG44)</f>
        <v>130</v>
      </c>
      <c r="BH44" s="210"/>
      <c r="BI44" s="303">
        <v>130</v>
      </c>
      <c r="BJ44" s="304"/>
      <c r="BK44" s="305"/>
      <c r="BL44" s="243"/>
      <c r="BM44" s="244"/>
      <c r="BN44" s="248"/>
      <c r="BO44" s="252"/>
      <c r="BR44" s="233"/>
      <c r="BS44" s="239"/>
      <c r="BT44" s="239"/>
      <c r="BU44" s="233"/>
      <c r="BV44" s="233"/>
    </row>
    <row r="45" spans="1:74" x14ac:dyDescent="0.2">
      <c r="A45" s="213" t="s">
        <v>147</v>
      </c>
      <c r="B45" s="213"/>
      <c r="C45" s="213"/>
      <c r="D45" s="100" t="s">
        <v>56</v>
      </c>
      <c r="E45" s="100"/>
      <c r="F45" s="100"/>
      <c r="G45" s="101" t="s">
        <v>123</v>
      </c>
      <c r="H45" s="103"/>
      <c r="I45" s="17">
        <v>20</v>
      </c>
      <c r="J45" s="172"/>
      <c r="K45" s="173"/>
      <c r="L45" s="42"/>
      <c r="M45" s="172"/>
      <c r="N45" s="173"/>
      <c r="O45" s="42"/>
      <c r="P45" s="172"/>
      <c r="Q45" s="173"/>
      <c r="R45" s="42"/>
      <c r="S45" s="115"/>
      <c r="T45" s="116"/>
      <c r="U45" s="43"/>
      <c r="V45" s="115"/>
      <c r="W45" s="116"/>
      <c r="X45" s="43"/>
      <c r="Y45" s="115"/>
      <c r="Z45" s="116"/>
      <c r="AA45" s="43"/>
      <c r="AB45" s="115"/>
      <c r="AC45" s="116"/>
      <c r="AD45" s="43"/>
      <c r="AE45" s="115"/>
      <c r="AF45" s="116"/>
      <c r="AG45" s="43"/>
      <c r="AH45" s="115"/>
      <c r="AI45" s="116"/>
      <c r="AJ45" s="61"/>
      <c r="AK45" s="115"/>
      <c r="AL45" s="116"/>
      <c r="AM45" s="61"/>
      <c r="AN45" s="115"/>
      <c r="AO45" s="116"/>
      <c r="AP45" s="61"/>
      <c r="AQ45" s="115"/>
      <c r="AR45" s="116"/>
      <c r="AS45" s="61"/>
      <c r="AT45" s="115"/>
      <c r="AU45" s="116"/>
      <c r="AV45" s="43"/>
      <c r="AW45" s="46"/>
      <c r="AX45" s="43"/>
      <c r="AY45" s="43"/>
      <c r="AZ45" s="43"/>
      <c r="BA45" s="43"/>
      <c r="BB45" s="43"/>
      <c r="BC45" s="46"/>
      <c r="BD45" s="43"/>
      <c r="BE45" s="109"/>
      <c r="BF45" s="111"/>
      <c r="BG45" s="209">
        <f>SUM(I45,L45,O45,R45,U45,X45,AA45,AD45,AG45)</f>
        <v>20</v>
      </c>
      <c r="BH45" s="210"/>
      <c r="BI45" s="303">
        <v>20</v>
      </c>
      <c r="BJ45" s="304"/>
      <c r="BK45" s="305"/>
      <c r="BL45" s="243"/>
      <c r="BM45" s="244"/>
      <c r="BN45" s="248"/>
      <c r="BO45" s="252"/>
      <c r="BR45" s="233"/>
      <c r="BS45" s="239"/>
      <c r="BT45" s="239"/>
      <c r="BU45" s="233"/>
      <c r="BV45" s="233"/>
    </row>
    <row r="46" spans="1:74" x14ac:dyDescent="0.2">
      <c r="A46" s="213" t="s">
        <v>200</v>
      </c>
      <c r="B46" s="213"/>
      <c r="C46" s="213"/>
      <c r="D46" s="100" t="s">
        <v>24</v>
      </c>
      <c r="E46" s="100"/>
      <c r="F46" s="100"/>
      <c r="G46" s="101" t="s">
        <v>213</v>
      </c>
      <c r="H46" s="103"/>
      <c r="I46" s="17">
        <f>70+20</f>
        <v>90</v>
      </c>
      <c r="J46" s="172"/>
      <c r="K46" s="173"/>
      <c r="L46" s="42"/>
      <c r="M46" s="172"/>
      <c r="N46" s="173"/>
      <c r="O46" s="42"/>
      <c r="P46" s="172"/>
      <c r="Q46" s="173"/>
      <c r="R46" s="42"/>
      <c r="S46" s="115"/>
      <c r="T46" s="116"/>
      <c r="U46" s="43"/>
      <c r="V46" s="115"/>
      <c r="W46" s="116"/>
      <c r="X46" s="43"/>
      <c r="Y46" s="115"/>
      <c r="Z46" s="116"/>
      <c r="AA46" s="43"/>
      <c r="AB46" s="123" t="s">
        <v>234</v>
      </c>
      <c r="AC46" s="125"/>
      <c r="AD46" s="62">
        <v>120</v>
      </c>
      <c r="AE46" s="123" t="s">
        <v>234</v>
      </c>
      <c r="AF46" s="125"/>
      <c r="AG46" s="62">
        <v>120</v>
      </c>
      <c r="AH46" s="109" t="s">
        <v>123</v>
      </c>
      <c r="AI46" s="111"/>
      <c r="AJ46" s="1">
        <v>20</v>
      </c>
      <c r="AK46" s="109" t="s">
        <v>123</v>
      </c>
      <c r="AL46" s="111"/>
      <c r="AM46" s="1">
        <v>20</v>
      </c>
      <c r="AN46" s="109" t="s">
        <v>123</v>
      </c>
      <c r="AO46" s="111"/>
      <c r="AP46" s="1">
        <v>20</v>
      </c>
      <c r="AQ46" s="115"/>
      <c r="AR46" s="116"/>
      <c r="AS46" s="61"/>
      <c r="AT46" s="115"/>
      <c r="AU46" s="116"/>
      <c r="AV46" s="43"/>
      <c r="AW46" s="46"/>
      <c r="AX46" s="43"/>
      <c r="AY46" s="43"/>
      <c r="AZ46" s="43"/>
      <c r="BA46" s="43"/>
      <c r="BB46" s="43"/>
      <c r="BC46" s="46"/>
      <c r="BD46" s="43"/>
      <c r="BE46" s="109"/>
      <c r="BF46" s="111"/>
      <c r="BG46" s="209">
        <f>90+120+120+20+20+20</f>
        <v>390</v>
      </c>
      <c r="BH46" s="210"/>
      <c r="BI46" s="303">
        <f>90+120+120+20+20</f>
        <v>370</v>
      </c>
      <c r="BJ46" s="304"/>
      <c r="BK46" s="305" t="s">
        <v>562</v>
      </c>
      <c r="BL46" s="243"/>
      <c r="BM46" s="244"/>
      <c r="BN46" s="248"/>
      <c r="BO46" s="252"/>
      <c r="BR46" s="233"/>
      <c r="BS46" s="239"/>
      <c r="BT46" s="239"/>
      <c r="BU46" s="233"/>
      <c r="BV46" s="233"/>
    </row>
    <row r="47" spans="1:74" x14ac:dyDescent="0.2">
      <c r="A47" s="213" t="s">
        <v>511</v>
      </c>
      <c r="B47" s="213"/>
      <c r="C47" s="213"/>
      <c r="D47" s="100" t="s">
        <v>24</v>
      </c>
      <c r="E47" s="100"/>
      <c r="F47" s="100"/>
      <c r="G47" s="172"/>
      <c r="H47" s="173"/>
      <c r="I47" s="42"/>
      <c r="J47" s="172"/>
      <c r="K47" s="173"/>
      <c r="L47" s="42"/>
      <c r="M47" s="172"/>
      <c r="N47" s="173"/>
      <c r="O47" s="42"/>
      <c r="P47" s="172"/>
      <c r="Q47" s="173"/>
      <c r="R47" s="42"/>
      <c r="S47" s="115"/>
      <c r="T47" s="116"/>
      <c r="U47" s="43"/>
      <c r="V47" s="115"/>
      <c r="W47" s="116"/>
      <c r="X47" s="43"/>
      <c r="Y47" s="115"/>
      <c r="Z47" s="116"/>
      <c r="AA47" s="43"/>
      <c r="AB47" s="115"/>
      <c r="AC47" s="116"/>
      <c r="AD47" s="43"/>
      <c r="AE47" s="115"/>
      <c r="AF47" s="116"/>
      <c r="AG47" s="43"/>
      <c r="AH47" s="109" t="s">
        <v>123</v>
      </c>
      <c r="AI47" s="111"/>
      <c r="AJ47" s="1">
        <v>20</v>
      </c>
      <c r="AK47" s="109" t="s">
        <v>123</v>
      </c>
      <c r="AL47" s="111"/>
      <c r="AM47" s="1">
        <v>20</v>
      </c>
      <c r="AN47" s="109" t="s">
        <v>123</v>
      </c>
      <c r="AO47" s="111"/>
      <c r="AP47" s="1">
        <v>20</v>
      </c>
      <c r="AQ47" s="109" t="s">
        <v>123</v>
      </c>
      <c r="AR47" s="111"/>
      <c r="AS47" s="1">
        <v>20</v>
      </c>
      <c r="AT47" s="109" t="s">
        <v>123</v>
      </c>
      <c r="AU47" s="111"/>
      <c r="AV47" s="21">
        <v>20</v>
      </c>
      <c r="AW47" s="20" t="s">
        <v>299</v>
      </c>
      <c r="AX47" s="21">
        <v>100</v>
      </c>
      <c r="AY47" s="21" t="s">
        <v>235</v>
      </c>
      <c r="AZ47" s="21">
        <v>110</v>
      </c>
      <c r="BA47" s="21" t="s">
        <v>235</v>
      </c>
      <c r="BB47" s="21">
        <v>110</v>
      </c>
      <c r="BC47" s="20" t="s">
        <v>234</v>
      </c>
      <c r="BD47" s="21">
        <v>120</v>
      </c>
      <c r="BE47" s="109"/>
      <c r="BF47" s="111"/>
      <c r="BG47" s="209">
        <f>SUM(I47:BD47)</f>
        <v>540</v>
      </c>
      <c r="BH47" s="210"/>
      <c r="BI47" s="303">
        <v>460</v>
      </c>
      <c r="BJ47" s="304"/>
      <c r="BK47" s="305" t="s">
        <v>557</v>
      </c>
      <c r="BL47" s="243" t="s">
        <v>24</v>
      </c>
      <c r="BM47" s="244"/>
      <c r="BN47" s="248">
        <f>SUM(BI46:BJ47)</f>
        <v>830</v>
      </c>
      <c r="BO47" s="252" t="s">
        <v>563</v>
      </c>
      <c r="BR47" s="233"/>
      <c r="BS47" s="239"/>
      <c r="BT47" s="239"/>
      <c r="BU47" s="233"/>
      <c r="BV47" s="233"/>
    </row>
    <row r="48" spans="1:74" x14ac:dyDescent="0.2">
      <c r="A48" s="213" t="s">
        <v>68</v>
      </c>
      <c r="B48" s="213"/>
      <c r="C48" s="213"/>
      <c r="D48" s="100" t="s">
        <v>201</v>
      </c>
      <c r="E48" s="100"/>
      <c r="F48" s="100"/>
      <c r="G48" s="101" t="s">
        <v>123</v>
      </c>
      <c r="H48" s="103"/>
      <c r="I48" s="17">
        <v>20</v>
      </c>
      <c r="J48" s="101" t="s">
        <v>123</v>
      </c>
      <c r="K48" s="103"/>
      <c r="L48" s="17">
        <v>20</v>
      </c>
      <c r="M48" s="101" t="s">
        <v>222</v>
      </c>
      <c r="N48" s="103"/>
      <c r="O48" s="17">
        <v>20</v>
      </c>
      <c r="P48" s="172"/>
      <c r="Q48" s="173"/>
      <c r="R48" s="42"/>
      <c r="S48" s="115"/>
      <c r="T48" s="116"/>
      <c r="U48" s="43"/>
      <c r="V48" s="115"/>
      <c r="W48" s="116"/>
      <c r="X48" s="43"/>
      <c r="Y48" s="115"/>
      <c r="Z48" s="116"/>
      <c r="AA48" s="43"/>
      <c r="AB48" s="115"/>
      <c r="AC48" s="116"/>
      <c r="AD48" s="43"/>
      <c r="AE48" s="115"/>
      <c r="AF48" s="116"/>
      <c r="AG48" s="43"/>
      <c r="AH48" s="115"/>
      <c r="AI48" s="116"/>
      <c r="AJ48" s="61"/>
      <c r="AK48" s="115"/>
      <c r="AL48" s="116"/>
      <c r="AM48" s="61"/>
      <c r="AN48" s="115"/>
      <c r="AO48" s="116"/>
      <c r="AP48" s="61"/>
      <c r="AQ48" s="115"/>
      <c r="AR48" s="116"/>
      <c r="AS48" s="61"/>
      <c r="AT48" s="115"/>
      <c r="AU48" s="116"/>
      <c r="AV48" s="43"/>
      <c r="AW48" s="46"/>
      <c r="AX48" s="43"/>
      <c r="AY48" s="43"/>
      <c r="AZ48" s="43"/>
      <c r="BA48" s="43"/>
      <c r="BB48" s="43"/>
      <c r="BC48" s="46"/>
      <c r="BD48" s="43"/>
      <c r="BE48" s="109"/>
      <c r="BF48" s="111"/>
      <c r="BG48" s="209">
        <f>SUM(I48,L48,O48,R48,U48,X48,AA48,AD48,AG48)</f>
        <v>60</v>
      </c>
      <c r="BH48" s="210"/>
      <c r="BI48" s="303">
        <v>60</v>
      </c>
      <c r="BJ48" s="304"/>
      <c r="BK48" s="305"/>
      <c r="BL48" s="243"/>
      <c r="BM48" s="244"/>
      <c r="BN48" s="248"/>
      <c r="BO48" s="252"/>
      <c r="BR48" s="233"/>
      <c r="BS48" s="239"/>
      <c r="BT48" s="239"/>
      <c r="BU48" s="233"/>
      <c r="BV48" s="233"/>
    </row>
    <row r="49" spans="1:76" x14ac:dyDescent="0.2">
      <c r="A49" s="216" t="s">
        <v>69</v>
      </c>
      <c r="B49" s="215"/>
      <c r="C49" s="214"/>
      <c r="D49" s="101" t="s">
        <v>201</v>
      </c>
      <c r="E49" s="102"/>
      <c r="F49" s="103"/>
      <c r="G49" s="109" t="s">
        <v>123</v>
      </c>
      <c r="H49" s="110"/>
      <c r="I49" s="17">
        <v>20</v>
      </c>
      <c r="J49" s="101" t="s">
        <v>123</v>
      </c>
      <c r="K49" s="103"/>
      <c r="L49" s="17">
        <v>20</v>
      </c>
      <c r="M49" s="172"/>
      <c r="N49" s="173"/>
      <c r="O49" s="42"/>
      <c r="P49" s="49"/>
      <c r="Q49" s="50"/>
      <c r="R49" s="42"/>
      <c r="S49" s="45"/>
      <c r="T49" s="46"/>
      <c r="U49" s="43"/>
      <c r="V49" s="45"/>
      <c r="W49" s="46"/>
      <c r="X49" s="43"/>
      <c r="Y49" s="45"/>
      <c r="Z49" s="46"/>
      <c r="AA49" s="43"/>
      <c r="AB49" s="45"/>
      <c r="AC49" s="46"/>
      <c r="AD49" s="43"/>
      <c r="AE49" s="45"/>
      <c r="AF49" s="46"/>
      <c r="AG49" s="43"/>
      <c r="AH49" s="43"/>
      <c r="AI49" s="43"/>
      <c r="AJ49" s="61"/>
      <c r="AK49" s="43"/>
      <c r="AL49" s="43"/>
      <c r="AM49" s="61"/>
      <c r="AN49" s="43"/>
      <c r="AO49" s="43"/>
      <c r="AP49" s="61"/>
      <c r="AQ49" s="43"/>
      <c r="AR49" s="43"/>
      <c r="AS49" s="61"/>
      <c r="AT49" s="43"/>
      <c r="AU49" s="43"/>
      <c r="AV49" s="43"/>
      <c r="AW49" s="46"/>
      <c r="AX49" s="85"/>
      <c r="AY49" s="85"/>
      <c r="AZ49" s="85"/>
      <c r="BA49" s="85"/>
      <c r="BB49" s="85"/>
      <c r="BC49" s="46"/>
      <c r="BD49" s="85"/>
      <c r="BF49" s="20"/>
      <c r="BG49" s="209">
        <f>SUM(I49,L49,O49,R49,U49,X49,AA49,AD49,AG49)</f>
        <v>40</v>
      </c>
      <c r="BH49" s="210"/>
      <c r="BI49" s="303">
        <v>40</v>
      </c>
      <c r="BJ49" s="304"/>
      <c r="BK49" s="305"/>
      <c r="BL49" s="243"/>
      <c r="BM49" s="244"/>
      <c r="BN49" s="248"/>
      <c r="BO49" s="252"/>
      <c r="BR49" s="233"/>
      <c r="BS49" s="239"/>
      <c r="BT49" s="239"/>
      <c r="BU49" s="233"/>
      <c r="BV49" s="233"/>
    </row>
    <row r="50" spans="1:76" x14ac:dyDescent="0.2">
      <c r="A50" s="213" t="s">
        <v>202</v>
      </c>
      <c r="B50" s="213"/>
      <c r="C50" s="213"/>
      <c r="D50" s="100" t="s">
        <v>201</v>
      </c>
      <c r="E50" s="100"/>
      <c r="F50" s="100"/>
      <c r="G50" s="101" t="s">
        <v>123</v>
      </c>
      <c r="H50" s="103"/>
      <c r="I50" s="17">
        <v>20</v>
      </c>
      <c r="J50" s="101" t="s">
        <v>123</v>
      </c>
      <c r="K50" s="103"/>
      <c r="L50" s="17">
        <v>20</v>
      </c>
      <c r="M50" s="101" t="s">
        <v>123</v>
      </c>
      <c r="N50" s="103"/>
      <c r="O50" s="17">
        <v>20</v>
      </c>
      <c r="P50" s="172"/>
      <c r="Q50" s="173"/>
      <c r="R50" s="42"/>
      <c r="S50" s="115"/>
      <c r="T50" s="116"/>
      <c r="U50" s="43"/>
      <c r="V50" s="115"/>
      <c r="W50" s="116"/>
      <c r="X50" s="43"/>
      <c r="Y50" s="115"/>
      <c r="Z50" s="116"/>
      <c r="AA50" s="43"/>
      <c r="AB50" s="115"/>
      <c r="AC50" s="116"/>
      <c r="AD50" s="43"/>
      <c r="AE50" s="115"/>
      <c r="AF50" s="116"/>
      <c r="AG50" s="43"/>
      <c r="AH50" s="115"/>
      <c r="AI50" s="116"/>
      <c r="AJ50" s="61"/>
      <c r="AK50" s="115"/>
      <c r="AL50" s="116"/>
      <c r="AM50" s="61"/>
      <c r="AN50" s="115"/>
      <c r="AO50" s="116"/>
      <c r="AP50" s="61"/>
      <c r="AQ50" s="115"/>
      <c r="AR50" s="116"/>
      <c r="AS50" s="61"/>
      <c r="AT50" s="115"/>
      <c r="AU50" s="116"/>
      <c r="AV50" s="43"/>
      <c r="AW50" s="46"/>
      <c r="AX50" s="43"/>
      <c r="AY50" s="43"/>
      <c r="AZ50" s="43"/>
      <c r="BA50" s="43"/>
      <c r="BB50" s="43"/>
      <c r="BC50" s="46"/>
      <c r="BD50" s="43"/>
      <c r="BE50" s="109"/>
      <c r="BF50" s="111"/>
      <c r="BG50" s="209">
        <f>SUM(I50,L50,O50,R50,U50,X50,AA50,AD50,AG50)</f>
        <v>60</v>
      </c>
      <c r="BH50" s="210"/>
      <c r="BI50" s="303">
        <v>60</v>
      </c>
      <c r="BJ50" s="304"/>
      <c r="BK50" s="305"/>
      <c r="BL50" s="243" t="s">
        <v>201</v>
      </c>
      <c r="BM50" s="244"/>
      <c r="BN50" s="248">
        <f>SUM(BI48:BJ50)</f>
        <v>160</v>
      </c>
      <c r="BO50" s="252"/>
      <c r="BR50" s="233"/>
      <c r="BS50" s="239"/>
      <c r="BT50" s="239"/>
      <c r="BU50" s="233"/>
      <c r="BV50" s="233"/>
    </row>
    <row r="51" spans="1:76" x14ac:dyDescent="0.2">
      <c r="A51" s="213" t="s">
        <v>203</v>
      </c>
      <c r="B51" s="213"/>
      <c r="C51" s="213"/>
      <c r="D51" s="100" t="s">
        <v>204</v>
      </c>
      <c r="E51" s="100"/>
      <c r="F51" s="100"/>
      <c r="G51" s="101" t="s">
        <v>123</v>
      </c>
      <c r="H51" s="103"/>
      <c r="I51" s="17">
        <v>20</v>
      </c>
      <c r="J51" s="101" t="s">
        <v>123</v>
      </c>
      <c r="K51" s="103"/>
      <c r="L51" s="17">
        <v>20</v>
      </c>
      <c r="M51" s="101" t="s">
        <v>123</v>
      </c>
      <c r="N51" s="103"/>
      <c r="O51" s="17">
        <v>20</v>
      </c>
      <c r="P51" s="172"/>
      <c r="Q51" s="173"/>
      <c r="R51" s="42"/>
      <c r="S51" s="115"/>
      <c r="T51" s="116"/>
      <c r="U51" s="43"/>
      <c r="V51" s="115"/>
      <c r="W51" s="116"/>
      <c r="X51" s="43"/>
      <c r="Y51" s="115"/>
      <c r="Z51" s="116"/>
      <c r="AA51" s="43"/>
      <c r="AB51" s="115"/>
      <c r="AC51" s="116"/>
      <c r="AD51" s="43"/>
      <c r="AE51" s="115"/>
      <c r="AF51" s="116"/>
      <c r="AG51" s="43"/>
      <c r="AH51" s="115"/>
      <c r="AI51" s="116"/>
      <c r="AJ51" s="61"/>
      <c r="AK51" s="115"/>
      <c r="AL51" s="116"/>
      <c r="AM51" s="61"/>
      <c r="AN51" s="115"/>
      <c r="AO51" s="116"/>
      <c r="AP51" s="61"/>
      <c r="AQ51" s="115"/>
      <c r="AR51" s="116"/>
      <c r="AS51" s="61"/>
      <c r="AT51" s="115"/>
      <c r="AU51" s="116"/>
      <c r="AV51" s="43"/>
      <c r="AW51" s="46"/>
      <c r="AX51" s="43"/>
      <c r="AY51" s="43"/>
      <c r="AZ51" s="43"/>
      <c r="BA51" s="43"/>
      <c r="BB51" s="43"/>
      <c r="BC51" s="46"/>
      <c r="BD51" s="43"/>
      <c r="BE51" s="109"/>
      <c r="BF51" s="111"/>
      <c r="BG51" s="209">
        <f>SUM(I51,L51,O51,R51,U51,X51,AA51,AD51,AG51)</f>
        <v>60</v>
      </c>
      <c r="BH51" s="210"/>
      <c r="BI51" s="303">
        <v>60</v>
      </c>
      <c r="BJ51" s="304"/>
      <c r="BK51" s="305"/>
      <c r="BL51" s="243" t="s">
        <v>204</v>
      </c>
      <c r="BM51" s="244"/>
      <c r="BN51" s="248">
        <v>60</v>
      </c>
      <c r="BO51" s="252"/>
      <c r="BR51" s="233"/>
      <c r="BS51" s="239"/>
      <c r="BT51" s="239"/>
      <c r="BU51" s="233"/>
      <c r="BV51" s="233"/>
    </row>
    <row r="52" spans="1:76" x14ac:dyDescent="0.2">
      <c r="A52" s="213" t="s">
        <v>205</v>
      </c>
      <c r="B52" s="213"/>
      <c r="C52" s="213"/>
      <c r="D52" s="100" t="s">
        <v>206</v>
      </c>
      <c r="E52" s="100"/>
      <c r="F52" s="100"/>
      <c r="G52" s="101" t="s">
        <v>123</v>
      </c>
      <c r="H52" s="103"/>
      <c r="I52" s="17">
        <v>20</v>
      </c>
      <c r="J52" s="101" t="s">
        <v>123</v>
      </c>
      <c r="K52" s="103"/>
      <c r="L52" s="17">
        <v>20</v>
      </c>
      <c r="M52" s="101" t="s">
        <v>123</v>
      </c>
      <c r="N52" s="103"/>
      <c r="O52" s="17">
        <v>20</v>
      </c>
      <c r="P52" s="172"/>
      <c r="Q52" s="173"/>
      <c r="R52" s="42"/>
      <c r="S52" s="115"/>
      <c r="T52" s="116"/>
      <c r="U52" s="43"/>
      <c r="V52" s="115"/>
      <c r="W52" s="116"/>
      <c r="X52" s="43"/>
      <c r="Y52" s="115"/>
      <c r="Z52" s="116"/>
      <c r="AA52" s="43"/>
      <c r="AB52" s="115"/>
      <c r="AC52" s="116"/>
      <c r="AD52" s="43"/>
      <c r="AE52" s="115"/>
      <c r="AF52" s="116"/>
      <c r="AG52" s="43"/>
      <c r="AH52" s="115"/>
      <c r="AI52" s="116"/>
      <c r="AJ52" s="61"/>
      <c r="AK52" s="115"/>
      <c r="AL52" s="116"/>
      <c r="AM52" s="61"/>
      <c r="AN52" s="115"/>
      <c r="AO52" s="116"/>
      <c r="AP52" s="61"/>
      <c r="AQ52" s="115"/>
      <c r="AR52" s="116"/>
      <c r="AS52" s="61"/>
      <c r="AT52" s="115"/>
      <c r="AU52" s="116"/>
      <c r="AV52" s="43"/>
      <c r="AW52" s="46"/>
      <c r="AX52" s="43"/>
      <c r="AY52" s="43"/>
      <c r="AZ52" s="43"/>
      <c r="BA52" s="43"/>
      <c r="BB52" s="43"/>
      <c r="BC52" s="46"/>
      <c r="BD52" s="43"/>
      <c r="BE52" s="109"/>
      <c r="BF52" s="111"/>
      <c r="BG52" s="209">
        <f>SUM(I52,L52,O52,R52,U52,X52,AA52,AD52,AG52)</f>
        <v>60</v>
      </c>
      <c r="BH52" s="210"/>
      <c r="BI52" s="303">
        <v>60</v>
      </c>
      <c r="BJ52" s="304"/>
      <c r="BK52" s="305"/>
      <c r="BL52" s="243" t="s">
        <v>206</v>
      </c>
      <c r="BM52" s="244"/>
      <c r="BN52" s="248">
        <v>60</v>
      </c>
      <c r="BO52" s="252"/>
      <c r="BR52" s="233"/>
      <c r="BS52" s="239"/>
      <c r="BT52" s="239"/>
      <c r="BU52" s="233"/>
      <c r="BV52" s="233"/>
    </row>
    <row r="53" spans="1:76" x14ac:dyDescent="0.2">
      <c r="A53" s="213" t="s">
        <v>207</v>
      </c>
      <c r="B53" s="213"/>
      <c r="C53" s="213"/>
      <c r="D53" s="100" t="s">
        <v>17</v>
      </c>
      <c r="E53" s="100"/>
      <c r="F53" s="100"/>
      <c r="G53" s="101" t="s">
        <v>123</v>
      </c>
      <c r="H53" s="103"/>
      <c r="I53" s="17">
        <v>20</v>
      </c>
      <c r="J53" s="172"/>
      <c r="K53" s="173"/>
      <c r="L53" s="42"/>
      <c r="M53" s="172"/>
      <c r="N53" s="173"/>
      <c r="O53" s="42"/>
      <c r="P53" s="172"/>
      <c r="Q53" s="173"/>
      <c r="R53" s="42"/>
      <c r="S53" s="115"/>
      <c r="T53" s="116"/>
      <c r="U53" s="43"/>
      <c r="V53" s="115"/>
      <c r="W53" s="116"/>
      <c r="X53" s="43"/>
      <c r="Y53" s="115"/>
      <c r="Z53" s="116"/>
      <c r="AA53" s="43"/>
      <c r="AB53" s="115"/>
      <c r="AC53" s="116"/>
      <c r="AD53" s="43"/>
      <c r="AE53" s="115"/>
      <c r="AF53" s="116"/>
      <c r="AG53" s="43"/>
      <c r="AH53" s="115"/>
      <c r="AI53" s="116"/>
      <c r="AJ53" s="61"/>
      <c r="AK53" s="115"/>
      <c r="AL53" s="116"/>
      <c r="AM53" s="61"/>
      <c r="AN53" s="115"/>
      <c r="AO53" s="116"/>
      <c r="AP53" s="61"/>
      <c r="AQ53" s="115"/>
      <c r="AR53" s="116"/>
      <c r="AS53" s="61"/>
      <c r="AT53" s="115"/>
      <c r="AU53" s="116"/>
      <c r="AV53" s="43"/>
      <c r="AW53" s="46"/>
      <c r="AX53" s="43"/>
      <c r="AY53" s="43"/>
      <c r="AZ53" s="43"/>
      <c r="BA53" s="43"/>
      <c r="BB53" s="43"/>
      <c r="BC53" s="46"/>
      <c r="BD53" s="43"/>
      <c r="BE53" s="109"/>
      <c r="BF53" s="111"/>
      <c r="BG53" s="209">
        <f>SUM(I53,L53,O53,R53,U53,X53,AA53,AD53,AG53)</f>
        <v>20</v>
      </c>
      <c r="BH53" s="210"/>
      <c r="BI53" s="303">
        <v>20</v>
      </c>
      <c r="BJ53" s="304"/>
      <c r="BK53" s="305"/>
      <c r="BL53" s="243"/>
      <c r="BM53" s="244"/>
      <c r="BN53" s="248"/>
      <c r="BO53" s="252"/>
      <c r="BR53" s="233"/>
      <c r="BS53" s="239"/>
      <c r="BT53" s="239"/>
      <c r="BU53" s="233"/>
      <c r="BV53" s="233"/>
    </row>
    <row r="54" spans="1:76" x14ac:dyDescent="0.2">
      <c r="A54" s="213" t="s">
        <v>512</v>
      </c>
      <c r="B54" s="213"/>
      <c r="C54" s="213"/>
      <c r="D54" s="100" t="s">
        <v>17</v>
      </c>
      <c r="E54" s="100"/>
      <c r="F54" s="100"/>
      <c r="G54" s="101" t="s">
        <v>123</v>
      </c>
      <c r="H54" s="103"/>
      <c r="I54" s="17">
        <v>20</v>
      </c>
      <c r="J54" s="172"/>
      <c r="K54" s="173"/>
      <c r="L54" s="42"/>
      <c r="M54" s="172"/>
      <c r="N54" s="173"/>
      <c r="O54" s="42"/>
      <c r="P54" s="101" t="s">
        <v>123</v>
      </c>
      <c r="Q54" s="103"/>
      <c r="R54" s="17">
        <v>20</v>
      </c>
      <c r="S54" s="109" t="s">
        <v>123</v>
      </c>
      <c r="T54" s="111"/>
      <c r="U54" s="21">
        <v>20</v>
      </c>
      <c r="V54" s="115"/>
      <c r="W54" s="116"/>
      <c r="X54" s="43"/>
      <c r="Y54" s="115"/>
      <c r="Z54" s="116"/>
      <c r="AA54" s="43"/>
      <c r="AB54" s="115"/>
      <c r="AC54" s="116"/>
      <c r="AD54" s="43"/>
      <c r="AE54" s="115"/>
      <c r="AF54" s="116"/>
      <c r="AG54" s="43"/>
      <c r="AH54" s="109" t="s">
        <v>123</v>
      </c>
      <c r="AI54" s="111"/>
      <c r="AJ54" s="1">
        <v>20</v>
      </c>
      <c r="AK54" s="109" t="s">
        <v>234</v>
      </c>
      <c r="AL54" s="111"/>
      <c r="AM54" s="1">
        <v>120</v>
      </c>
      <c r="AN54" s="109" t="s">
        <v>235</v>
      </c>
      <c r="AO54" s="111"/>
      <c r="AP54" s="1">
        <v>110</v>
      </c>
      <c r="AQ54" s="109" t="s">
        <v>123</v>
      </c>
      <c r="AR54" s="111"/>
      <c r="AS54" s="1">
        <v>20</v>
      </c>
      <c r="AT54" s="109" t="s">
        <v>235</v>
      </c>
      <c r="AU54" s="111"/>
      <c r="AV54" s="21">
        <v>110</v>
      </c>
      <c r="AW54" s="20" t="s">
        <v>123</v>
      </c>
      <c r="AX54" s="21">
        <v>20</v>
      </c>
      <c r="AY54" s="21" t="s">
        <v>123</v>
      </c>
      <c r="AZ54" s="21">
        <v>20</v>
      </c>
      <c r="BA54" s="21" t="s">
        <v>123</v>
      </c>
      <c r="BB54" s="21">
        <v>20</v>
      </c>
      <c r="BC54" s="20" t="s">
        <v>123</v>
      </c>
      <c r="BD54" s="21">
        <v>20</v>
      </c>
      <c r="BE54" s="109"/>
      <c r="BF54" s="111"/>
      <c r="BG54" s="209">
        <v>520</v>
      </c>
      <c r="BH54" s="210"/>
      <c r="BI54" s="303">
        <v>380</v>
      </c>
      <c r="BJ54" s="304"/>
      <c r="BK54" s="305" t="s">
        <v>565</v>
      </c>
      <c r="BL54" s="243" t="s">
        <v>17</v>
      </c>
      <c r="BM54" s="244"/>
      <c r="BN54" s="248">
        <f>SUM(BI53:BJ55)</f>
        <v>570</v>
      </c>
      <c r="BO54" s="252" t="s">
        <v>564</v>
      </c>
      <c r="BR54" s="233"/>
      <c r="BS54" s="239"/>
      <c r="BT54" s="239"/>
      <c r="BU54" s="233"/>
      <c r="BV54" s="233"/>
    </row>
    <row r="55" spans="1:76" x14ac:dyDescent="0.2">
      <c r="A55" s="213" t="s">
        <v>476</v>
      </c>
      <c r="B55" s="213"/>
      <c r="C55" s="213"/>
      <c r="D55" s="100" t="s">
        <v>17</v>
      </c>
      <c r="E55" s="100"/>
      <c r="F55" s="100"/>
      <c r="G55" s="172"/>
      <c r="H55" s="173"/>
      <c r="I55" s="42"/>
      <c r="J55" s="172"/>
      <c r="K55" s="173"/>
      <c r="L55" s="42"/>
      <c r="M55" s="172"/>
      <c r="N55" s="173"/>
      <c r="O55" s="42"/>
      <c r="P55" s="172"/>
      <c r="Q55" s="173"/>
      <c r="R55" s="42"/>
      <c r="S55" s="115"/>
      <c r="T55" s="116"/>
      <c r="U55" s="43"/>
      <c r="V55" s="115"/>
      <c r="W55" s="116"/>
      <c r="X55" s="43"/>
      <c r="Y55" s="115"/>
      <c r="Z55" s="116"/>
      <c r="AA55" s="43"/>
      <c r="AB55" s="115"/>
      <c r="AC55" s="116"/>
      <c r="AD55" s="43"/>
      <c r="AE55" s="115"/>
      <c r="AF55" s="116"/>
      <c r="AG55" s="43"/>
      <c r="AH55" s="109" t="s">
        <v>477</v>
      </c>
      <c r="AI55" s="111"/>
      <c r="AJ55" s="1">
        <v>90</v>
      </c>
      <c r="AK55" s="109" t="s">
        <v>123</v>
      </c>
      <c r="AL55" s="111"/>
      <c r="AM55" s="1">
        <v>20</v>
      </c>
      <c r="AN55" s="109" t="s">
        <v>123</v>
      </c>
      <c r="AO55" s="111"/>
      <c r="AP55" s="1">
        <v>20</v>
      </c>
      <c r="AQ55" s="109" t="s">
        <v>123</v>
      </c>
      <c r="AR55" s="111"/>
      <c r="AS55" s="1">
        <v>20</v>
      </c>
      <c r="AT55" s="115"/>
      <c r="AU55" s="116"/>
      <c r="AV55" s="43"/>
      <c r="AW55" s="20" t="s">
        <v>123</v>
      </c>
      <c r="AX55" s="21">
        <v>20</v>
      </c>
      <c r="AY55" s="43"/>
      <c r="AZ55" s="43"/>
      <c r="BA55" s="21" t="s">
        <v>123</v>
      </c>
      <c r="BB55" s="21">
        <v>20</v>
      </c>
      <c r="BC55" s="46"/>
      <c r="BD55" s="43"/>
      <c r="BE55" s="109"/>
      <c r="BF55" s="111"/>
      <c r="BG55" s="209">
        <v>190</v>
      </c>
      <c r="BH55" s="210"/>
      <c r="BI55" s="303">
        <v>170</v>
      </c>
      <c r="BJ55" s="304"/>
      <c r="BK55" s="305"/>
      <c r="BL55" s="243"/>
      <c r="BM55" s="244"/>
      <c r="BN55" s="248"/>
      <c r="BO55" s="252"/>
      <c r="BR55" s="233"/>
      <c r="BS55" s="239"/>
      <c r="BT55" s="239"/>
      <c r="BU55" s="233"/>
      <c r="BV55" s="233"/>
    </row>
    <row r="56" spans="1:76" x14ac:dyDescent="0.2">
      <c r="A56" s="219" t="s">
        <v>271</v>
      </c>
      <c r="B56" s="218"/>
      <c r="C56" s="217"/>
      <c r="D56" s="92" t="s">
        <v>238</v>
      </c>
      <c r="E56" s="93"/>
      <c r="F56" s="94"/>
      <c r="G56" s="131"/>
      <c r="H56" s="132"/>
      <c r="I56" s="58"/>
      <c r="J56" s="131"/>
      <c r="K56" s="132"/>
      <c r="L56" s="58"/>
      <c r="M56" s="131"/>
      <c r="N56" s="132"/>
      <c r="O56" s="58"/>
      <c r="P56" s="92" t="s">
        <v>123</v>
      </c>
      <c r="Q56" s="96"/>
      <c r="R56" s="44">
        <v>20</v>
      </c>
      <c r="S56" s="174" t="s">
        <v>123</v>
      </c>
      <c r="T56" s="175"/>
      <c r="U56" s="57">
        <v>20</v>
      </c>
      <c r="V56" s="174" t="s">
        <v>123</v>
      </c>
      <c r="W56" s="175"/>
      <c r="X56" s="57">
        <v>20</v>
      </c>
      <c r="Y56" s="176"/>
      <c r="Z56" s="177"/>
      <c r="AA56" s="43"/>
      <c r="AB56" s="45"/>
      <c r="AC56" s="46"/>
      <c r="AD56" s="43"/>
      <c r="AE56" s="45"/>
      <c r="AF56" s="46"/>
      <c r="AG56" s="43"/>
      <c r="AH56" s="43"/>
      <c r="AI56" s="43"/>
      <c r="AJ56" s="61"/>
      <c r="AK56" s="43"/>
      <c r="AL56" s="43"/>
      <c r="AM56" s="61"/>
      <c r="AN56" s="43"/>
      <c r="AO56" s="43"/>
      <c r="AP56" s="61"/>
      <c r="AQ56" s="41"/>
      <c r="AR56" s="41"/>
      <c r="AS56" s="61"/>
      <c r="AT56" s="41"/>
      <c r="AU56" s="41"/>
      <c r="AV56" s="41"/>
      <c r="AW56" s="41"/>
      <c r="AX56" s="85"/>
      <c r="AY56" s="85"/>
      <c r="AZ56" s="85"/>
      <c r="BA56" s="85"/>
      <c r="BB56" s="85"/>
      <c r="BC56" s="46"/>
      <c r="BD56" s="85"/>
      <c r="BF56" s="20"/>
      <c r="BG56" s="209">
        <v>60</v>
      </c>
      <c r="BH56" s="210"/>
      <c r="BI56" s="303">
        <v>60</v>
      </c>
      <c r="BJ56" s="304"/>
      <c r="BK56" s="305"/>
      <c r="BL56" s="243"/>
      <c r="BM56" s="244"/>
      <c r="BN56" s="248"/>
      <c r="BO56" s="252"/>
      <c r="BR56" s="233"/>
      <c r="BS56" s="239"/>
      <c r="BT56" s="239"/>
      <c r="BU56" s="233"/>
      <c r="BV56" s="233"/>
    </row>
    <row r="57" spans="1:76" x14ac:dyDescent="0.2">
      <c r="A57" s="213" t="s">
        <v>237</v>
      </c>
      <c r="B57" s="213"/>
      <c r="C57" s="213"/>
      <c r="D57" s="100" t="s">
        <v>238</v>
      </c>
      <c r="E57" s="100"/>
      <c r="F57" s="100"/>
      <c r="G57" s="172"/>
      <c r="H57" s="173"/>
      <c r="I57" s="42"/>
      <c r="J57" s="172"/>
      <c r="K57" s="173"/>
      <c r="L57" s="42"/>
      <c r="M57" s="172"/>
      <c r="N57" s="173"/>
      <c r="O57" s="42"/>
      <c r="P57" s="101" t="s">
        <v>239</v>
      </c>
      <c r="Q57" s="103"/>
      <c r="R57" s="17">
        <v>110</v>
      </c>
      <c r="S57" s="109" t="s">
        <v>123</v>
      </c>
      <c r="T57" s="111"/>
      <c r="U57" s="21">
        <v>20</v>
      </c>
      <c r="V57" s="115"/>
      <c r="W57" s="116"/>
      <c r="X57" s="43"/>
      <c r="Y57" s="115"/>
      <c r="Z57" s="116"/>
      <c r="AA57" s="43"/>
      <c r="AB57" s="115"/>
      <c r="AC57" s="116"/>
      <c r="AD57" s="43"/>
      <c r="AE57" s="115"/>
      <c r="AF57" s="116"/>
      <c r="AG57" s="43"/>
      <c r="AH57" s="115"/>
      <c r="AI57" s="116"/>
      <c r="AJ57" s="61"/>
      <c r="AK57" s="115"/>
      <c r="AL57" s="116"/>
      <c r="AM57" s="61"/>
      <c r="AN57" s="115"/>
      <c r="AO57" s="116"/>
      <c r="AP57" s="61"/>
      <c r="AQ57" s="128"/>
      <c r="AR57" s="128"/>
      <c r="AS57" s="61"/>
      <c r="AT57" s="128"/>
      <c r="AU57" s="128"/>
      <c r="AV57" s="41"/>
      <c r="AW57" s="41"/>
      <c r="AX57" s="43"/>
      <c r="AY57" s="43"/>
      <c r="AZ57" s="43"/>
      <c r="BA57" s="43"/>
      <c r="BB57" s="43"/>
      <c r="BC57" s="46"/>
      <c r="BD57" s="43"/>
      <c r="BE57" s="109"/>
      <c r="BF57" s="111"/>
      <c r="BG57" s="209">
        <v>130</v>
      </c>
      <c r="BH57" s="210"/>
      <c r="BI57" s="303">
        <v>130</v>
      </c>
      <c r="BJ57" s="304"/>
      <c r="BK57" s="305"/>
      <c r="BL57" s="243"/>
      <c r="BM57" s="244"/>
      <c r="BN57" s="248"/>
      <c r="BO57" s="252"/>
      <c r="BR57" s="233"/>
      <c r="BS57" s="239"/>
      <c r="BT57" s="239"/>
      <c r="BU57" s="233"/>
      <c r="BV57" s="233"/>
    </row>
    <row r="58" spans="1:76" x14ac:dyDescent="0.2">
      <c r="A58" s="213" t="s">
        <v>303</v>
      </c>
      <c r="B58" s="213"/>
      <c r="C58" s="213"/>
      <c r="D58" s="100" t="s">
        <v>238</v>
      </c>
      <c r="E58" s="100"/>
      <c r="F58" s="100"/>
      <c r="G58" s="172"/>
      <c r="H58" s="173"/>
      <c r="I58" s="42"/>
      <c r="J58" s="172"/>
      <c r="K58" s="173"/>
      <c r="L58" s="42"/>
      <c r="M58" s="172"/>
      <c r="N58" s="173"/>
      <c r="O58" s="42"/>
      <c r="P58" s="172"/>
      <c r="Q58" s="173"/>
      <c r="R58" s="42"/>
      <c r="S58" s="109" t="s">
        <v>123</v>
      </c>
      <c r="T58" s="111"/>
      <c r="U58" s="21">
        <v>20</v>
      </c>
      <c r="V58" s="109" t="s">
        <v>123</v>
      </c>
      <c r="W58" s="111"/>
      <c r="X58" s="21">
        <v>20</v>
      </c>
      <c r="Y58" s="115"/>
      <c r="Z58" s="116"/>
      <c r="AA58" s="43"/>
      <c r="AB58" s="115"/>
      <c r="AC58" s="116"/>
      <c r="AD58" s="43"/>
      <c r="AE58" s="115"/>
      <c r="AF58" s="116"/>
      <c r="AG58" s="43"/>
      <c r="AH58" s="115"/>
      <c r="AI58" s="116"/>
      <c r="AJ58" s="61"/>
      <c r="AK58" s="115"/>
      <c r="AL58" s="116"/>
      <c r="AM58" s="61"/>
      <c r="AN58" s="115"/>
      <c r="AO58" s="116"/>
      <c r="AP58" s="61"/>
      <c r="AQ58" s="128"/>
      <c r="AR58" s="128"/>
      <c r="AS58" s="61"/>
      <c r="AT58" s="128"/>
      <c r="AU58" s="128"/>
      <c r="AV58" s="41"/>
      <c r="AW58" s="41"/>
      <c r="AX58" s="43"/>
      <c r="AY58" s="43"/>
      <c r="AZ58" s="43"/>
      <c r="BA58" s="43"/>
      <c r="BB58" s="43"/>
      <c r="BC58" s="46"/>
      <c r="BD58" s="43"/>
      <c r="BE58" s="109"/>
      <c r="BF58" s="111"/>
      <c r="BG58" s="209">
        <v>40</v>
      </c>
      <c r="BH58" s="210"/>
      <c r="BI58" s="303">
        <v>40</v>
      </c>
      <c r="BJ58" s="304"/>
      <c r="BK58" s="305"/>
      <c r="BL58" s="243" t="s">
        <v>238</v>
      </c>
      <c r="BM58" s="244"/>
      <c r="BN58" s="248">
        <f>SUM(BI56:BJ59)</f>
        <v>290</v>
      </c>
      <c r="BO58" s="252"/>
      <c r="BR58" s="233"/>
      <c r="BS58" s="239"/>
      <c r="BT58" s="239"/>
      <c r="BU58" s="233"/>
      <c r="BV58" s="233"/>
    </row>
    <row r="59" spans="1:76" s="2" customFormat="1" x14ac:dyDescent="0.2">
      <c r="A59" s="216" t="s">
        <v>260</v>
      </c>
      <c r="B59" s="215"/>
      <c r="C59" s="214"/>
      <c r="D59" s="100" t="s">
        <v>238</v>
      </c>
      <c r="E59" s="100"/>
      <c r="F59" s="100"/>
      <c r="G59" s="49"/>
      <c r="H59" s="50"/>
      <c r="I59" s="42"/>
      <c r="J59" s="49"/>
      <c r="K59" s="50"/>
      <c r="L59" s="42"/>
      <c r="M59" s="49"/>
      <c r="N59" s="50"/>
      <c r="O59" s="42"/>
      <c r="P59" s="102" t="s">
        <v>261</v>
      </c>
      <c r="Q59" s="102"/>
      <c r="R59" s="56">
        <v>20</v>
      </c>
      <c r="S59" s="102" t="s">
        <v>123</v>
      </c>
      <c r="T59" s="102"/>
      <c r="U59" s="2">
        <v>20</v>
      </c>
      <c r="V59" s="102" t="s">
        <v>123</v>
      </c>
      <c r="W59" s="102"/>
      <c r="X59" s="35">
        <v>20</v>
      </c>
      <c r="Y59" s="64"/>
      <c r="Z59" s="64"/>
      <c r="AA59" s="64"/>
      <c r="AB59" s="64"/>
      <c r="AC59" s="64"/>
      <c r="AD59" s="42"/>
      <c r="AE59" s="64"/>
      <c r="AF59" s="64"/>
      <c r="AG59" s="64"/>
      <c r="AH59" s="42"/>
      <c r="AI59" s="42"/>
      <c r="AJ59" s="61"/>
      <c r="AK59" s="42"/>
      <c r="AL59" s="42"/>
      <c r="AM59" s="61"/>
      <c r="AN59" s="42"/>
      <c r="AO59" s="42"/>
      <c r="AP59" s="61"/>
      <c r="AQ59" s="87"/>
      <c r="AR59" s="87"/>
      <c r="AS59" s="61"/>
      <c r="AT59" s="87"/>
      <c r="AU59" s="87"/>
      <c r="AV59" s="87"/>
      <c r="AW59" s="87"/>
      <c r="AX59" s="86"/>
      <c r="AY59" s="86"/>
      <c r="AZ59" s="86"/>
      <c r="BA59" s="86"/>
      <c r="BB59" s="86"/>
      <c r="BC59" s="50"/>
      <c r="BD59" s="86"/>
      <c r="BE59"/>
      <c r="BF59" s="18"/>
      <c r="BG59" s="212">
        <v>60</v>
      </c>
      <c r="BH59" s="211"/>
      <c r="BI59" s="303">
        <v>60</v>
      </c>
      <c r="BJ59" s="304"/>
      <c r="BK59" s="306"/>
      <c r="BL59" s="243"/>
      <c r="BM59" s="244"/>
      <c r="BN59" s="249"/>
      <c r="BO59" s="253"/>
      <c r="BR59" s="240"/>
      <c r="BS59" s="239"/>
      <c r="BT59" s="239"/>
      <c r="BU59" s="240"/>
      <c r="BV59" s="240"/>
      <c r="BX59"/>
    </row>
    <row r="60" spans="1:76" s="2" customFormat="1" x14ac:dyDescent="0.2">
      <c r="A60" s="219" t="s">
        <v>305</v>
      </c>
      <c r="B60" s="218"/>
      <c r="C60" s="217"/>
      <c r="D60" s="92" t="s">
        <v>349</v>
      </c>
      <c r="E60" s="93"/>
      <c r="F60" s="94"/>
      <c r="G60" s="131"/>
      <c r="H60" s="132"/>
      <c r="I60" s="58"/>
      <c r="J60" s="131"/>
      <c r="K60" s="132"/>
      <c r="L60" s="58"/>
      <c r="M60" s="131"/>
      <c r="N60" s="132"/>
      <c r="O60" s="58"/>
      <c r="P60" s="92" t="s">
        <v>123</v>
      </c>
      <c r="Q60" s="96"/>
      <c r="R60" s="44">
        <v>20</v>
      </c>
      <c r="S60" s="174" t="s">
        <v>123</v>
      </c>
      <c r="T60" s="175"/>
      <c r="U60" s="57">
        <v>20</v>
      </c>
      <c r="V60" s="174" t="s">
        <v>123</v>
      </c>
      <c r="W60" s="175"/>
      <c r="X60" s="57">
        <v>20</v>
      </c>
      <c r="Y60" s="176"/>
      <c r="Z60" s="177"/>
      <c r="AA60" s="65"/>
      <c r="AB60" s="176"/>
      <c r="AC60" s="177"/>
      <c r="AD60" s="65"/>
      <c r="AE60" s="176"/>
      <c r="AF60" s="177"/>
      <c r="AG60" s="65"/>
      <c r="AH60" s="65"/>
      <c r="AI60" s="42"/>
      <c r="AJ60" s="61"/>
      <c r="AK60" s="65"/>
      <c r="AL60" s="42"/>
      <c r="AM60" s="61"/>
      <c r="AN60" s="65"/>
      <c r="AO60" s="42"/>
      <c r="AP60" s="61"/>
      <c r="AQ60" s="88"/>
      <c r="AR60" s="87"/>
      <c r="AS60" s="61"/>
      <c r="AT60" s="88"/>
      <c r="AU60" s="87"/>
      <c r="AV60" s="87"/>
      <c r="AW60" s="87"/>
      <c r="AX60" s="86"/>
      <c r="AY60" s="86"/>
      <c r="AZ60" s="86"/>
      <c r="BA60" s="86"/>
      <c r="BB60" s="86"/>
      <c r="BC60" s="50"/>
      <c r="BD60" s="86"/>
      <c r="BE60"/>
      <c r="BF60" s="18"/>
      <c r="BG60" s="212">
        <v>60</v>
      </c>
      <c r="BH60" s="211"/>
      <c r="BI60" s="303">
        <v>60</v>
      </c>
      <c r="BJ60" s="304"/>
      <c r="BK60" s="306"/>
      <c r="BL60" s="243"/>
      <c r="BM60" s="244"/>
      <c r="BN60" s="249"/>
      <c r="BO60" s="253"/>
      <c r="BR60" s="240"/>
      <c r="BS60" s="239"/>
      <c r="BT60" s="239"/>
      <c r="BU60" s="240"/>
      <c r="BV60" s="240"/>
      <c r="BX60"/>
    </row>
    <row r="61" spans="1:76" x14ac:dyDescent="0.2">
      <c r="A61" s="213" t="s">
        <v>317</v>
      </c>
      <c r="B61" s="213"/>
      <c r="C61" s="213"/>
      <c r="D61" s="100" t="s">
        <v>349</v>
      </c>
      <c r="E61" s="100"/>
      <c r="F61" s="100"/>
      <c r="G61" s="172"/>
      <c r="H61" s="173"/>
      <c r="I61" s="42"/>
      <c r="J61" s="172"/>
      <c r="K61" s="173"/>
      <c r="L61" s="42"/>
      <c r="M61" s="172"/>
      <c r="N61" s="173"/>
      <c r="O61" s="42"/>
      <c r="P61" s="172"/>
      <c r="Q61" s="173"/>
      <c r="R61" s="42"/>
      <c r="S61" s="115"/>
      <c r="T61" s="116"/>
      <c r="U61" s="43"/>
      <c r="V61" s="109" t="s">
        <v>318</v>
      </c>
      <c r="W61" s="111"/>
      <c r="X61" s="21">
        <v>100</v>
      </c>
      <c r="Y61" s="115"/>
      <c r="Z61" s="116"/>
      <c r="AA61" s="43"/>
      <c r="AB61" s="115"/>
      <c r="AC61" s="116"/>
      <c r="AD61" s="43"/>
      <c r="AE61" s="115"/>
      <c r="AF61" s="116"/>
      <c r="AG61" s="43"/>
      <c r="AH61" s="115"/>
      <c r="AI61" s="116"/>
      <c r="AJ61" s="61"/>
      <c r="AK61" s="115"/>
      <c r="AL61" s="116"/>
      <c r="AM61" s="61"/>
      <c r="AN61" s="115"/>
      <c r="AO61" s="116"/>
      <c r="AP61" s="61"/>
      <c r="AQ61" s="128"/>
      <c r="AR61" s="128"/>
      <c r="AS61" s="61"/>
      <c r="AT61" s="128"/>
      <c r="AU61" s="128"/>
      <c r="AV61" s="41"/>
      <c r="AW61" s="41"/>
      <c r="AX61" s="43"/>
      <c r="AY61" s="43"/>
      <c r="AZ61" s="43"/>
      <c r="BA61" s="43"/>
      <c r="BB61" s="43"/>
      <c r="BC61" s="46"/>
      <c r="BD61" s="43"/>
      <c r="BE61" s="109"/>
      <c r="BF61" s="111"/>
      <c r="BG61" s="209">
        <v>100</v>
      </c>
      <c r="BH61" s="210"/>
      <c r="BI61" s="303">
        <v>100</v>
      </c>
      <c r="BJ61" s="304"/>
      <c r="BK61" s="305"/>
      <c r="BL61" s="243"/>
      <c r="BM61" s="244"/>
      <c r="BN61" s="248"/>
      <c r="BO61" s="252"/>
      <c r="BR61" s="233"/>
      <c r="BS61" s="239"/>
      <c r="BT61" s="239"/>
      <c r="BU61" s="233"/>
      <c r="BV61" s="233"/>
    </row>
    <row r="62" spans="1:76" s="2" customFormat="1" x14ac:dyDescent="0.2">
      <c r="A62" s="213" t="s">
        <v>379</v>
      </c>
      <c r="B62" s="213"/>
      <c r="C62" s="213"/>
      <c r="D62" s="100" t="s">
        <v>349</v>
      </c>
      <c r="E62" s="100"/>
      <c r="F62" s="100"/>
      <c r="G62" s="172"/>
      <c r="H62" s="173"/>
      <c r="I62" s="42"/>
      <c r="J62" s="172"/>
      <c r="K62" s="173"/>
      <c r="L62" s="42"/>
      <c r="M62" s="172"/>
      <c r="N62" s="173"/>
      <c r="O62" s="42"/>
      <c r="P62" s="101" t="s">
        <v>123</v>
      </c>
      <c r="Q62" s="103"/>
      <c r="R62" s="17">
        <v>20</v>
      </c>
      <c r="S62" s="109" t="s">
        <v>235</v>
      </c>
      <c r="T62" s="111"/>
      <c r="U62" s="21">
        <v>110</v>
      </c>
      <c r="V62" s="109" t="s">
        <v>123</v>
      </c>
      <c r="W62" s="111"/>
      <c r="X62" s="21">
        <v>20</v>
      </c>
      <c r="Y62" s="109" t="s">
        <v>123</v>
      </c>
      <c r="Z62" s="111"/>
      <c r="AA62" s="21">
        <v>20</v>
      </c>
      <c r="AB62" s="109" t="s">
        <v>235</v>
      </c>
      <c r="AC62" s="111"/>
      <c r="AD62" s="21">
        <v>110</v>
      </c>
      <c r="AE62" s="109" t="s">
        <v>235</v>
      </c>
      <c r="AF62" s="111"/>
      <c r="AG62" s="21">
        <v>110</v>
      </c>
      <c r="AH62" s="115"/>
      <c r="AI62" s="116"/>
      <c r="AJ62" s="61"/>
      <c r="AK62" s="115"/>
      <c r="AL62" s="116"/>
      <c r="AM62" s="61"/>
      <c r="AN62" s="109" t="s">
        <v>262</v>
      </c>
      <c r="AO62" s="111"/>
      <c r="AP62" s="61">
        <v>20</v>
      </c>
      <c r="AQ62" s="128"/>
      <c r="AR62" s="128"/>
      <c r="AS62" s="61"/>
      <c r="AT62" s="128"/>
      <c r="AU62" s="128"/>
      <c r="AV62" s="41"/>
      <c r="AW62" s="41"/>
      <c r="AX62" s="85"/>
      <c r="AY62" s="85"/>
      <c r="AZ62" s="85"/>
      <c r="BA62" s="85"/>
      <c r="BB62" s="85"/>
      <c r="BC62" s="46"/>
      <c r="BD62" s="85"/>
      <c r="BE62"/>
      <c r="BF62" s="18"/>
      <c r="BG62" s="212">
        <f>AP62+AG62+AD62+AA62+X62+U62+R62</f>
        <v>410</v>
      </c>
      <c r="BH62" s="211"/>
      <c r="BI62" s="303">
        <v>370</v>
      </c>
      <c r="BJ62" s="304"/>
      <c r="BK62" s="306" t="s">
        <v>562</v>
      </c>
      <c r="BL62" s="243"/>
      <c r="BM62" s="244"/>
      <c r="BN62" s="249"/>
      <c r="BO62" s="253"/>
      <c r="BR62" s="240"/>
      <c r="BS62" s="239"/>
      <c r="BT62" s="239"/>
      <c r="BU62" s="240"/>
      <c r="BV62" s="240"/>
      <c r="BX62"/>
    </row>
    <row r="63" spans="1:76" x14ac:dyDescent="0.2">
      <c r="A63" s="213" t="s">
        <v>348</v>
      </c>
      <c r="B63" s="213"/>
      <c r="C63" s="213"/>
      <c r="D63" s="100" t="s">
        <v>349</v>
      </c>
      <c r="E63" s="100"/>
      <c r="F63" s="100"/>
      <c r="G63" s="172"/>
      <c r="H63" s="173"/>
      <c r="I63" s="42"/>
      <c r="J63" s="172"/>
      <c r="K63" s="173"/>
      <c r="L63" s="42"/>
      <c r="M63" s="172"/>
      <c r="N63" s="173"/>
      <c r="O63" s="42"/>
      <c r="P63" s="172"/>
      <c r="Q63" s="173"/>
      <c r="R63" s="42"/>
      <c r="S63" s="115"/>
      <c r="T63" s="116"/>
      <c r="U63" s="43"/>
      <c r="V63" s="115"/>
      <c r="W63" s="116"/>
      <c r="X63" s="43"/>
      <c r="Y63" s="109" t="s">
        <v>123</v>
      </c>
      <c r="Z63" s="111"/>
      <c r="AA63" s="21">
        <v>20</v>
      </c>
      <c r="AB63" s="109" t="s">
        <v>319</v>
      </c>
      <c r="AC63" s="111"/>
      <c r="AD63" s="21">
        <v>100</v>
      </c>
      <c r="AE63" s="109" t="s">
        <v>123</v>
      </c>
      <c r="AF63" s="111"/>
      <c r="AG63" s="21">
        <v>20</v>
      </c>
      <c r="AH63" s="115"/>
      <c r="AI63" s="116"/>
      <c r="AJ63" s="61"/>
      <c r="AK63" s="109" t="s">
        <v>123</v>
      </c>
      <c r="AL63" s="111"/>
      <c r="AM63" s="1">
        <v>20</v>
      </c>
      <c r="AN63" s="109" t="s">
        <v>262</v>
      </c>
      <c r="AO63" s="111"/>
      <c r="AP63" s="1">
        <v>20</v>
      </c>
      <c r="AQ63" s="114" t="s">
        <v>123</v>
      </c>
      <c r="AR63" s="114"/>
      <c r="AS63" s="1">
        <v>20</v>
      </c>
      <c r="AT63" s="114" t="s">
        <v>123</v>
      </c>
      <c r="AU63" s="114"/>
      <c r="AV63" s="22">
        <v>20</v>
      </c>
      <c r="AW63" s="22" t="s">
        <v>262</v>
      </c>
      <c r="AX63" s="21">
        <v>20</v>
      </c>
      <c r="AY63" s="43"/>
      <c r="AZ63" s="43"/>
      <c r="BA63" s="43"/>
      <c r="BB63" s="43"/>
      <c r="BC63" s="46"/>
      <c r="BD63" s="43"/>
      <c r="BE63" s="109"/>
      <c r="BF63" s="111"/>
      <c r="BG63" s="212">
        <v>240</v>
      </c>
      <c r="BH63" s="211"/>
      <c r="BI63" s="303">
        <v>180</v>
      </c>
      <c r="BJ63" s="304"/>
      <c r="BK63" s="305"/>
      <c r="BL63" s="243"/>
      <c r="BM63" s="244"/>
      <c r="BN63" s="248"/>
      <c r="BO63" s="252"/>
      <c r="BR63" s="233"/>
      <c r="BS63" s="239"/>
      <c r="BT63" s="239"/>
      <c r="BU63" s="233"/>
      <c r="BV63" s="233"/>
    </row>
    <row r="64" spans="1:76" x14ac:dyDescent="0.2">
      <c r="A64" s="213" t="s">
        <v>350</v>
      </c>
      <c r="B64" s="213"/>
      <c r="C64" s="213"/>
      <c r="D64" s="100" t="s">
        <v>349</v>
      </c>
      <c r="E64" s="100"/>
      <c r="F64" s="100"/>
      <c r="G64" s="172"/>
      <c r="H64" s="173"/>
      <c r="I64" s="42"/>
      <c r="J64" s="172"/>
      <c r="K64" s="173"/>
      <c r="L64" s="42"/>
      <c r="M64" s="172"/>
      <c r="N64" s="173"/>
      <c r="O64" s="42"/>
      <c r="P64" s="172"/>
      <c r="Q64" s="173"/>
      <c r="R64" s="42"/>
      <c r="S64" s="115"/>
      <c r="T64" s="116"/>
      <c r="U64" s="43"/>
      <c r="V64" s="115"/>
      <c r="W64" s="116"/>
      <c r="X64" s="43"/>
      <c r="Y64" s="109" t="s">
        <v>123</v>
      </c>
      <c r="Z64" s="111"/>
      <c r="AA64" s="21">
        <v>20</v>
      </c>
      <c r="AB64" s="109" t="s">
        <v>123</v>
      </c>
      <c r="AC64" s="111"/>
      <c r="AD64" s="21">
        <v>20</v>
      </c>
      <c r="AE64" s="109" t="s">
        <v>319</v>
      </c>
      <c r="AF64" s="111"/>
      <c r="AG64" s="21">
        <v>100</v>
      </c>
      <c r="AH64" s="115"/>
      <c r="AI64" s="116"/>
      <c r="AJ64" s="61"/>
      <c r="AK64" s="115"/>
      <c r="AL64" s="116"/>
      <c r="AM64" s="61"/>
      <c r="AN64" s="115"/>
      <c r="AO64" s="116"/>
      <c r="AP64" s="61"/>
      <c r="AQ64" s="114" t="s">
        <v>123</v>
      </c>
      <c r="AR64" s="114"/>
      <c r="AS64" s="1">
        <v>20</v>
      </c>
      <c r="AT64" s="128"/>
      <c r="AU64" s="128"/>
      <c r="AV64" s="41"/>
      <c r="AW64" s="22" t="s">
        <v>262</v>
      </c>
      <c r="AX64" s="21">
        <v>20</v>
      </c>
      <c r="AY64" s="43"/>
      <c r="AZ64" s="43"/>
      <c r="BA64" s="43"/>
      <c r="BB64" s="43"/>
      <c r="BC64" s="46"/>
      <c r="BD64" s="43"/>
      <c r="BE64" s="109"/>
      <c r="BF64" s="111"/>
      <c r="BG64" s="212">
        <v>180</v>
      </c>
      <c r="BH64" s="211"/>
      <c r="BI64" s="303">
        <v>180</v>
      </c>
      <c r="BJ64" s="304"/>
      <c r="BK64" s="305"/>
      <c r="BL64" s="243"/>
      <c r="BM64" s="244"/>
      <c r="BN64" s="248"/>
      <c r="BO64" s="252"/>
      <c r="BR64" s="233"/>
      <c r="BS64" s="239"/>
      <c r="BT64" s="239"/>
      <c r="BU64" s="233"/>
      <c r="BV64" s="233"/>
    </row>
    <row r="65" spans="1:76" x14ac:dyDescent="0.2">
      <c r="A65" s="213" t="s">
        <v>381</v>
      </c>
      <c r="B65" s="213"/>
      <c r="C65" s="213"/>
      <c r="D65" s="100" t="s">
        <v>349</v>
      </c>
      <c r="E65" s="100"/>
      <c r="F65" s="100"/>
      <c r="G65" s="172"/>
      <c r="H65" s="173"/>
      <c r="I65" s="42"/>
      <c r="J65" s="172"/>
      <c r="K65" s="173"/>
      <c r="L65" s="42"/>
      <c r="M65" s="172"/>
      <c r="N65" s="173"/>
      <c r="O65" s="42"/>
      <c r="P65" s="172"/>
      <c r="Q65" s="173"/>
      <c r="R65" s="42"/>
      <c r="S65" s="115"/>
      <c r="T65" s="116"/>
      <c r="U65" s="43"/>
      <c r="V65" s="115"/>
      <c r="W65" s="116"/>
      <c r="X65" s="43"/>
      <c r="Y65" s="115"/>
      <c r="Z65" s="116"/>
      <c r="AA65" s="43"/>
      <c r="AB65" s="109" t="s">
        <v>123</v>
      </c>
      <c r="AC65" s="111"/>
      <c r="AD65" s="21">
        <v>20</v>
      </c>
      <c r="AE65" s="109" t="s">
        <v>123</v>
      </c>
      <c r="AF65" s="111"/>
      <c r="AG65" s="21">
        <v>20</v>
      </c>
      <c r="AH65" s="115"/>
      <c r="AI65" s="116"/>
      <c r="AJ65" s="61"/>
      <c r="AK65" s="115"/>
      <c r="AL65" s="116"/>
      <c r="AM65" s="61"/>
      <c r="AN65" s="115"/>
      <c r="AO65" s="116"/>
      <c r="AP65" s="61"/>
      <c r="AQ65" s="128"/>
      <c r="AR65" s="128"/>
      <c r="AS65" s="61"/>
      <c r="AT65" s="128"/>
      <c r="AU65" s="128"/>
      <c r="AV65" s="41"/>
      <c r="AW65" s="41"/>
      <c r="AX65" s="43"/>
      <c r="AY65" s="43"/>
      <c r="AZ65" s="43"/>
      <c r="BA65" s="43"/>
      <c r="BB65" s="43"/>
      <c r="BC65" s="46"/>
      <c r="BD65" s="43"/>
      <c r="BE65" s="109"/>
      <c r="BF65" s="111"/>
      <c r="BG65" s="212">
        <f>SUM(I65:BD65)</f>
        <v>40</v>
      </c>
      <c r="BH65" s="211"/>
      <c r="BI65" s="303">
        <v>40</v>
      </c>
      <c r="BJ65" s="304"/>
      <c r="BK65" s="305"/>
      <c r="BL65" s="243"/>
      <c r="BM65" s="244"/>
      <c r="BN65" s="248"/>
      <c r="BO65" s="252"/>
      <c r="BR65" s="233"/>
      <c r="BS65" s="239"/>
      <c r="BT65" s="239"/>
      <c r="BU65" s="233"/>
      <c r="BV65" s="233"/>
      <c r="BX65" s="2"/>
    </row>
    <row r="66" spans="1:76" x14ac:dyDescent="0.2">
      <c r="A66" s="213" t="s">
        <v>240</v>
      </c>
      <c r="B66" s="213"/>
      <c r="C66" s="213"/>
      <c r="D66" s="100" t="s">
        <v>349</v>
      </c>
      <c r="E66" s="100"/>
      <c r="F66" s="100"/>
      <c r="G66" s="172"/>
      <c r="H66" s="173"/>
      <c r="I66" s="42"/>
      <c r="J66" s="172"/>
      <c r="K66" s="173"/>
      <c r="L66" s="42"/>
      <c r="M66" s="172"/>
      <c r="N66" s="173"/>
      <c r="O66" s="42"/>
      <c r="P66" s="101" t="s">
        <v>241</v>
      </c>
      <c r="Q66" s="103"/>
      <c r="R66" s="17">
        <v>100</v>
      </c>
      <c r="S66" s="109" t="s">
        <v>241</v>
      </c>
      <c r="T66" s="111"/>
      <c r="U66" s="21">
        <v>100</v>
      </c>
      <c r="V66" s="109" t="s">
        <v>123</v>
      </c>
      <c r="W66" s="111"/>
      <c r="X66" s="21">
        <v>20</v>
      </c>
      <c r="Y66" s="115"/>
      <c r="Z66" s="116"/>
      <c r="AA66" s="43"/>
      <c r="AB66" s="115"/>
      <c r="AC66" s="116"/>
      <c r="AD66" s="43"/>
      <c r="AE66" s="115"/>
      <c r="AF66" s="116"/>
      <c r="AG66" s="43"/>
      <c r="AH66" s="115"/>
      <c r="AI66" s="116"/>
      <c r="AJ66" s="61"/>
      <c r="AK66" s="115"/>
      <c r="AL66" s="116"/>
      <c r="AM66" s="61"/>
      <c r="AN66" s="115"/>
      <c r="AO66" s="116"/>
      <c r="AP66" s="61"/>
      <c r="AQ66" s="128"/>
      <c r="AR66" s="128"/>
      <c r="AS66" s="61"/>
      <c r="AT66" s="128"/>
      <c r="AU66" s="128"/>
      <c r="AV66" s="41"/>
      <c r="AW66" s="41"/>
      <c r="AX66" s="43"/>
      <c r="AY66" s="43"/>
      <c r="AZ66" s="43"/>
      <c r="BA66" s="43"/>
      <c r="BB66" s="43"/>
      <c r="BC66" s="46"/>
      <c r="BD66" s="43"/>
      <c r="BE66" s="109"/>
      <c r="BF66" s="111"/>
      <c r="BG66" s="212">
        <f>AP66+AG66+AD66+AA66+X66+U66+R66</f>
        <v>220</v>
      </c>
      <c r="BH66" s="211"/>
      <c r="BI66" s="303">
        <v>220</v>
      </c>
      <c r="BJ66" s="304"/>
      <c r="BK66" s="305"/>
      <c r="BL66" s="243"/>
      <c r="BM66" s="244"/>
      <c r="BN66" s="248"/>
      <c r="BO66" s="252"/>
      <c r="BR66" s="233"/>
      <c r="BS66" s="239"/>
      <c r="BT66" s="239"/>
      <c r="BU66" s="233"/>
      <c r="BV66" s="233"/>
      <c r="BX66" s="2"/>
    </row>
    <row r="67" spans="1:76" x14ac:dyDescent="0.2">
      <c r="A67" s="213" t="s">
        <v>487</v>
      </c>
      <c r="B67" s="213"/>
      <c r="C67" s="213"/>
      <c r="D67" s="100" t="s">
        <v>349</v>
      </c>
      <c r="E67" s="100"/>
      <c r="F67" s="100"/>
      <c r="G67" s="172"/>
      <c r="H67" s="173"/>
      <c r="I67" s="42"/>
      <c r="J67" s="172"/>
      <c r="K67" s="173"/>
      <c r="L67" s="42"/>
      <c r="M67" s="172"/>
      <c r="N67" s="173"/>
      <c r="O67" s="42"/>
      <c r="P67" s="172"/>
      <c r="Q67" s="173"/>
      <c r="R67" s="42"/>
      <c r="S67" s="115"/>
      <c r="T67" s="116"/>
      <c r="U67" s="43"/>
      <c r="V67" s="115"/>
      <c r="W67" s="116"/>
      <c r="X67" s="43"/>
      <c r="Y67" s="115"/>
      <c r="Z67" s="116"/>
      <c r="AA67" s="43"/>
      <c r="AB67" s="115"/>
      <c r="AC67" s="116"/>
      <c r="AD67" s="43"/>
      <c r="AE67" s="115"/>
      <c r="AF67" s="116"/>
      <c r="AG67" s="43"/>
      <c r="AH67" s="109" t="s">
        <v>468</v>
      </c>
      <c r="AI67" s="111"/>
      <c r="AJ67" s="1">
        <v>80</v>
      </c>
      <c r="AK67" s="109" t="s">
        <v>123</v>
      </c>
      <c r="AL67" s="111"/>
      <c r="AM67" s="1">
        <v>20</v>
      </c>
      <c r="AN67" s="109" t="s">
        <v>123</v>
      </c>
      <c r="AO67" s="111"/>
      <c r="AP67" s="1">
        <v>20</v>
      </c>
      <c r="AQ67" s="128"/>
      <c r="AR67" s="128"/>
      <c r="AS67" s="61"/>
      <c r="AT67" s="128"/>
      <c r="AU67" s="128"/>
      <c r="AV67" s="41"/>
      <c r="AW67" s="41"/>
      <c r="AX67" s="43"/>
      <c r="AY67" s="43"/>
      <c r="AZ67" s="43"/>
      <c r="BA67" s="43"/>
      <c r="BB67" s="43"/>
      <c r="BC67" s="46"/>
      <c r="BD67" s="43"/>
      <c r="BE67" s="109"/>
      <c r="BF67" s="111"/>
      <c r="BG67" s="212">
        <v>120</v>
      </c>
      <c r="BH67" s="211"/>
      <c r="BI67" s="303">
        <v>120</v>
      </c>
      <c r="BJ67" s="304"/>
      <c r="BK67" s="305"/>
      <c r="BL67" s="243" t="s">
        <v>349</v>
      </c>
      <c r="BM67" s="244"/>
      <c r="BN67" s="248">
        <f>SUM(BI60:BJ78)</f>
        <v>1780</v>
      </c>
      <c r="BO67" s="252" t="s">
        <v>557</v>
      </c>
      <c r="BR67" s="233"/>
      <c r="BS67" s="239"/>
      <c r="BT67" s="239"/>
      <c r="BU67" s="233"/>
      <c r="BV67" s="233"/>
    </row>
    <row r="68" spans="1:76" x14ac:dyDescent="0.2">
      <c r="A68" s="213" t="s">
        <v>491</v>
      </c>
      <c r="B68" s="213"/>
      <c r="C68" s="213"/>
      <c r="D68" s="100" t="s">
        <v>349</v>
      </c>
      <c r="E68" s="100"/>
      <c r="F68" s="100"/>
      <c r="G68" s="172"/>
      <c r="H68" s="173"/>
      <c r="I68" s="42"/>
      <c r="J68" s="172"/>
      <c r="K68" s="173"/>
      <c r="L68" s="42"/>
      <c r="M68" s="172"/>
      <c r="N68" s="173"/>
      <c r="O68" s="42"/>
      <c r="P68" s="172"/>
      <c r="Q68" s="173"/>
      <c r="R68" s="42"/>
      <c r="S68" s="115"/>
      <c r="T68" s="116"/>
      <c r="U68" s="43"/>
      <c r="V68" s="115"/>
      <c r="W68" s="116"/>
      <c r="X68" s="43"/>
      <c r="Y68" s="115"/>
      <c r="Z68" s="116"/>
      <c r="AA68" s="43"/>
      <c r="AB68" s="115"/>
      <c r="AC68" s="116"/>
      <c r="AD68" s="43"/>
      <c r="AE68" s="115"/>
      <c r="AF68" s="116"/>
      <c r="AG68" s="43"/>
      <c r="AH68" s="109" t="s">
        <v>123</v>
      </c>
      <c r="AI68" s="111"/>
      <c r="AJ68" s="1">
        <v>20</v>
      </c>
      <c r="AK68" s="115"/>
      <c r="AL68" s="116"/>
      <c r="AM68" s="61"/>
      <c r="AN68" s="109" t="s">
        <v>123</v>
      </c>
      <c r="AO68" s="111"/>
      <c r="AP68" s="1">
        <v>20</v>
      </c>
      <c r="AQ68" s="128"/>
      <c r="AR68" s="128"/>
      <c r="AS68" s="61"/>
      <c r="AT68" s="128"/>
      <c r="AU68" s="128"/>
      <c r="AV68" s="41"/>
      <c r="AW68" s="41"/>
      <c r="AX68" s="43"/>
      <c r="AY68" s="43"/>
      <c r="AZ68" s="43"/>
      <c r="BA68" s="43"/>
      <c r="BB68" s="43"/>
      <c r="BC68" s="46"/>
      <c r="BD68" s="43"/>
      <c r="BE68" s="109"/>
      <c r="BF68" s="111"/>
      <c r="BG68" s="212">
        <v>40</v>
      </c>
      <c r="BH68" s="211"/>
      <c r="BI68" s="303">
        <v>40</v>
      </c>
      <c r="BJ68" s="304"/>
      <c r="BK68" s="305"/>
      <c r="BL68" s="243"/>
      <c r="BM68" s="244"/>
      <c r="BN68" s="248"/>
      <c r="BO68" s="252"/>
      <c r="BR68" s="233"/>
      <c r="BS68" s="239"/>
      <c r="BT68" s="239"/>
      <c r="BU68" s="233"/>
      <c r="BV68" s="233"/>
      <c r="BX68" s="2"/>
    </row>
    <row r="69" spans="1:76" x14ac:dyDescent="0.2">
      <c r="A69" s="213" t="s">
        <v>492</v>
      </c>
      <c r="B69" s="213"/>
      <c r="C69" s="213"/>
      <c r="D69" s="100" t="s">
        <v>349</v>
      </c>
      <c r="E69" s="100"/>
      <c r="F69" s="100"/>
      <c r="G69" s="172"/>
      <c r="H69" s="173"/>
      <c r="I69" s="42"/>
      <c r="J69" s="172"/>
      <c r="K69" s="173"/>
      <c r="L69" s="42"/>
      <c r="M69" s="172"/>
      <c r="N69" s="173"/>
      <c r="O69" s="42"/>
      <c r="P69" s="172"/>
      <c r="Q69" s="173"/>
      <c r="R69" s="42"/>
      <c r="S69" s="115"/>
      <c r="T69" s="116"/>
      <c r="U69" s="43"/>
      <c r="V69" s="115"/>
      <c r="W69" s="116"/>
      <c r="X69" s="43"/>
      <c r="Y69" s="115"/>
      <c r="Z69" s="116"/>
      <c r="AA69" s="43"/>
      <c r="AB69" s="115"/>
      <c r="AC69" s="116"/>
      <c r="AD69" s="43"/>
      <c r="AE69" s="115"/>
      <c r="AF69" s="116"/>
      <c r="AG69" s="43"/>
      <c r="AH69" s="109" t="s">
        <v>123</v>
      </c>
      <c r="AI69" s="111"/>
      <c r="AJ69" s="1">
        <v>20</v>
      </c>
      <c r="AK69" s="109" t="s">
        <v>123</v>
      </c>
      <c r="AL69" s="111"/>
      <c r="AM69" s="1">
        <v>20</v>
      </c>
      <c r="AN69" s="109" t="s">
        <v>123</v>
      </c>
      <c r="AO69" s="111"/>
      <c r="AP69" s="1">
        <v>20</v>
      </c>
      <c r="AQ69" s="128"/>
      <c r="AR69" s="128"/>
      <c r="AS69" s="61"/>
      <c r="AT69" s="128"/>
      <c r="AU69" s="128"/>
      <c r="AV69" s="41"/>
      <c r="AW69" s="41"/>
      <c r="AX69" s="43"/>
      <c r="AY69" s="43"/>
      <c r="AZ69" s="43"/>
      <c r="BA69" s="21" t="s">
        <v>123</v>
      </c>
      <c r="BB69" s="21">
        <v>20</v>
      </c>
      <c r="BC69" s="20" t="s">
        <v>123</v>
      </c>
      <c r="BD69" s="21">
        <v>20</v>
      </c>
      <c r="BE69" s="109"/>
      <c r="BF69" s="111"/>
      <c r="BG69" s="212">
        <v>100</v>
      </c>
      <c r="BH69" s="211"/>
      <c r="BI69" s="303">
        <v>100</v>
      </c>
      <c r="BJ69" s="304"/>
      <c r="BK69" s="305"/>
      <c r="BL69" s="243"/>
      <c r="BM69" s="244"/>
      <c r="BN69" s="248"/>
      <c r="BO69" s="252"/>
      <c r="BR69" s="233"/>
      <c r="BS69" s="239"/>
      <c r="BT69" s="239"/>
      <c r="BU69" s="233"/>
      <c r="BV69" s="233"/>
    </row>
    <row r="70" spans="1:76" x14ac:dyDescent="0.2">
      <c r="A70" s="213" t="s">
        <v>534</v>
      </c>
      <c r="B70" s="213"/>
      <c r="C70" s="213"/>
      <c r="D70" s="100" t="s">
        <v>349</v>
      </c>
      <c r="E70" s="100"/>
      <c r="F70" s="100"/>
      <c r="G70" s="172"/>
      <c r="H70" s="173"/>
      <c r="I70" s="42"/>
      <c r="J70" s="172"/>
      <c r="K70" s="173"/>
      <c r="L70" s="42"/>
      <c r="M70" s="172"/>
      <c r="N70" s="173"/>
      <c r="O70" s="42"/>
      <c r="P70" s="172"/>
      <c r="Q70" s="173"/>
      <c r="R70" s="42"/>
      <c r="S70" s="115"/>
      <c r="T70" s="116"/>
      <c r="U70" s="43"/>
      <c r="V70" s="115"/>
      <c r="W70" s="116"/>
      <c r="X70" s="43"/>
      <c r="Y70" s="115"/>
      <c r="Z70" s="116"/>
      <c r="AA70" s="43"/>
      <c r="AB70" s="115"/>
      <c r="AC70" s="116"/>
      <c r="AD70" s="43"/>
      <c r="AE70" s="115"/>
      <c r="AF70" s="116"/>
      <c r="AG70" s="43"/>
      <c r="AH70" s="115"/>
      <c r="AI70" s="116"/>
      <c r="AJ70" s="61"/>
      <c r="AK70" s="115"/>
      <c r="AL70" s="116"/>
      <c r="AM70" s="61"/>
      <c r="AN70" s="115"/>
      <c r="AO70" s="116"/>
      <c r="AP70" s="61"/>
      <c r="AQ70" s="115"/>
      <c r="AR70" s="116"/>
      <c r="AS70" s="61"/>
      <c r="AT70" s="109" t="s">
        <v>123</v>
      </c>
      <c r="AU70" s="111"/>
      <c r="AV70" s="21">
        <v>20</v>
      </c>
      <c r="AW70" s="20" t="s">
        <v>123</v>
      </c>
      <c r="AX70" s="21">
        <v>20</v>
      </c>
      <c r="AY70" s="43"/>
      <c r="AZ70" s="43"/>
      <c r="BA70" s="43"/>
      <c r="BB70" s="43"/>
      <c r="BC70" s="46"/>
      <c r="BD70" s="43"/>
      <c r="BE70" s="109"/>
      <c r="BF70" s="111"/>
      <c r="BG70" s="212">
        <v>40</v>
      </c>
      <c r="BH70" s="211"/>
      <c r="BI70" s="303">
        <v>40</v>
      </c>
      <c r="BJ70" s="304"/>
      <c r="BK70" s="305"/>
      <c r="BL70" s="243"/>
      <c r="BM70" s="244"/>
      <c r="BN70" s="248"/>
      <c r="BO70" s="252"/>
      <c r="BR70" s="233"/>
      <c r="BS70" s="239"/>
      <c r="BT70" s="239"/>
      <c r="BU70" s="233"/>
      <c r="BV70" s="233"/>
    </row>
    <row r="71" spans="1:76" x14ac:dyDescent="0.2">
      <c r="A71" s="213" t="s">
        <v>595</v>
      </c>
      <c r="B71" s="213"/>
      <c r="C71" s="213"/>
      <c r="D71" s="100" t="s">
        <v>349</v>
      </c>
      <c r="E71" s="100"/>
      <c r="F71" s="100"/>
      <c r="G71" s="172"/>
      <c r="H71" s="173"/>
      <c r="I71" s="42"/>
      <c r="J71" s="172"/>
      <c r="K71" s="173"/>
      <c r="L71" s="42"/>
      <c r="M71" s="172"/>
      <c r="N71" s="173"/>
      <c r="O71" s="42"/>
      <c r="P71" s="172"/>
      <c r="Q71" s="173"/>
      <c r="R71" s="42"/>
      <c r="S71" s="115"/>
      <c r="T71" s="116"/>
      <c r="U71" s="43"/>
      <c r="V71" s="115"/>
      <c r="W71" s="116"/>
      <c r="X71" s="43"/>
      <c r="Y71" s="115"/>
      <c r="Z71" s="116"/>
      <c r="AA71" s="43"/>
      <c r="AB71" s="115"/>
      <c r="AC71" s="116"/>
      <c r="AD71" s="43"/>
      <c r="AE71" s="115"/>
      <c r="AF71" s="116"/>
      <c r="AG71" s="43"/>
      <c r="AH71" s="115"/>
      <c r="AI71" s="116"/>
      <c r="AJ71" s="61"/>
      <c r="AK71" s="115"/>
      <c r="AL71" s="116"/>
      <c r="AM71" s="61"/>
      <c r="AN71" s="115"/>
      <c r="AO71" s="116"/>
      <c r="AP71" s="61"/>
      <c r="AQ71" s="115"/>
      <c r="AR71" s="116"/>
      <c r="AS71" s="61"/>
      <c r="AT71" s="115"/>
      <c r="AU71" s="116"/>
      <c r="AV71" s="43"/>
      <c r="AW71" s="46"/>
      <c r="AX71" s="43"/>
      <c r="AY71" s="21" t="s">
        <v>610</v>
      </c>
      <c r="AZ71" s="21">
        <v>90</v>
      </c>
      <c r="BA71" s="21" t="s">
        <v>123</v>
      </c>
      <c r="BB71" s="21">
        <v>20</v>
      </c>
      <c r="BC71" s="46"/>
      <c r="BD71" s="43"/>
      <c r="BE71" s="109"/>
      <c r="BF71" s="111"/>
      <c r="BG71" s="212">
        <v>110</v>
      </c>
      <c r="BH71" s="211"/>
      <c r="BI71" s="303">
        <v>110</v>
      </c>
      <c r="BJ71" s="304"/>
      <c r="BK71" s="305"/>
      <c r="BL71" s="243"/>
      <c r="BM71" s="244"/>
      <c r="BN71" s="248"/>
      <c r="BO71" s="252"/>
      <c r="BR71" s="233"/>
      <c r="BS71" s="239"/>
      <c r="BT71" s="239"/>
      <c r="BU71" s="233"/>
      <c r="BV71" s="233"/>
    </row>
    <row r="72" spans="1:76" x14ac:dyDescent="0.2">
      <c r="A72" s="213" t="s">
        <v>596</v>
      </c>
      <c r="B72" s="213"/>
      <c r="C72" s="213"/>
      <c r="D72" s="100" t="s">
        <v>349</v>
      </c>
      <c r="E72" s="100"/>
      <c r="F72" s="100"/>
      <c r="G72" s="172"/>
      <c r="H72" s="173"/>
      <c r="I72" s="42"/>
      <c r="J72" s="172"/>
      <c r="K72" s="173"/>
      <c r="L72" s="42"/>
      <c r="M72" s="172"/>
      <c r="N72" s="173"/>
      <c r="O72" s="42"/>
      <c r="P72" s="172"/>
      <c r="Q72" s="173"/>
      <c r="R72" s="42"/>
      <c r="S72" s="115"/>
      <c r="T72" s="116"/>
      <c r="U72" s="43"/>
      <c r="V72" s="115"/>
      <c r="W72" s="116"/>
      <c r="X72" s="43"/>
      <c r="Y72" s="115"/>
      <c r="Z72" s="116"/>
      <c r="AA72" s="43"/>
      <c r="AB72" s="115"/>
      <c r="AC72" s="116"/>
      <c r="AD72" s="43"/>
      <c r="AE72" s="115"/>
      <c r="AF72" s="116"/>
      <c r="AG72" s="43"/>
      <c r="AH72" s="115"/>
      <c r="AI72" s="116"/>
      <c r="AJ72" s="61"/>
      <c r="AK72" s="115"/>
      <c r="AL72" s="116"/>
      <c r="AM72" s="61"/>
      <c r="AN72" s="115"/>
      <c r="AO72" s="116"/>
      <c r="AP72" s="61"/>
      <c r="AQ72" s="115"/>
      <c r="AR72" s="116"/>
      <c r="AS72" s="61"/>
      <c r="AT72" s="115"/>
      <c r="AU72" s="116"/>
      <c r="AV72" s="43"/>
      <c r="AW72" s="46"/>
      <c r="AX72" s="43"/>
      <c r="AY72" s="43"/>
      <c r="AZ72" s="43"/>
      <c r="BA72" s="21" t="s">
        <v>123</v>
      </c>
      <c r="BB72" s="21">
        <v>20</v>
      </c>
      <c r="BC72" s="46"/>
      <c r="BD72" s="43"/>
      <c r="BE72" s="109"/>
      <c r="BF72" s="111"/>
      <c r="BG72" s="212">
        <v>20</v>
      </c>
      <c r="BH72" s="211"/>
      <c r="BI72" s="303">
        <v>20</v>
      </c>
      <c r="BJ72" s="304"/>
      <c r="BK72" s="305"/>
      <c r="BL72" s="243"/>
      <c r="BM72" s="244"/>
      <c r="BN72" s="248"/>
      <c r="BO72" s="252"/>
      <c r="BR72" s="233"/>
      <c r="BS72" s="239"/>
      <c r="BT72" s="239"/>
      <c r="BU72" s="233"/>
      <c r="BV72" s="233"/>
    </row>
    <row r="73" spans="1:76" x14ac:dyDescent="0.2">
      <c r="A73" s="213" t="s">
        <v>598</v>
      </c>
      <c r="B73" s="213"/>
      <c r="C73" s="213"/>
      <c r="D73" s="100" t="s">
        <v>349</v>
      </c>
      <c r="E73" s="100"/>
      <c r="F73" s="100"/>
      <c r="G73" s="172"/>
      <c r="H73" s="173"/>
      <c r="I73" s="42"/>
      <c r="J73" s="172"/>
      <c r="K73" s="173"/>
      <c r="L73" s="42"/>
      <c r="M73" s="172"/>
      <c r="N73" s="173"/>
      <c r="O73" s="42"/>
      <c r="P73" s="172"/>
      <c r="Q73" s="173"/>
      <c r="R73" s="42"/>
      <c r="S73" s="115"/>
      <c r="T73" s="116"/>
      <c r="U73" s="43"/>
      <c r="V73" s="115"/>
      <c r="W73" s="116"/>
      <c r="X73" s="43"/>
      <c r="Y73" s="115"/>
      <c r="Z73" s="116"/>
      <c r="AA73" s="43"/>
      <c r="AB73" s="115"/>
      <c r="AC73" s="116"/>
      <c r="AD73" s="43"/>
      <c r="AE73" s="115"/>
      <c r="AF73" s="116"/>
      <c r="AG73" s="43"/>
      <c r="AH73" s="115"/>
      <c r="AI73" s="116"/>
      <c r="AJ73" s="61"/>
      <c r="AK73" s="115"/>
      <c r="AL73" s="116"/>
      <c r="AM73" s="61"/>
      <c r="AN73" s="115"/>
      <c r="AO73" s="116"/>
      <c r="AP73" s="61"/>
      <c r="AQ73" s="115"/>
      <c r="AR73" s="116"/>
      <c r="AS73" s="61"/>
      <c r="AT73" s="115"/>
      <c r="AU73" s="116"/>
      <c r="AV73" s="43"/>
      <c r="AW73" s="46"/>
      <c r="AX73" s="43"/>
      <c r="AY73" s="21" t="s">
        <v>123</v>
      </c>
      <c r="AZ73" s="21">
        <v>20</v>
      </c>
      <c r="BA73" s="21" t="s">
        <v>123</v>
      </c>
      <c r="BB73" s="21">
        <v>20</v>
      </c>
      <c r="BC73" s="20" t="s">
        <v>123</v>
      </c>
      <c r="BD73" s="21">
        <v>20</v>
      </c>
      <c r="BE73" s="109"/>
      <c r="BF73" s="111"/>
      <c r="BG73" s="212">
        <v>60</v>
      </c>
      <c r="BH73" s="211"/>
      <c r="BI73" s="303">
        <v>60</v>
      </c>
      <c r="BJ73" s="304"/>
      <c r="BK73" s="305"/>
      <c r="BL73" s="243"/>
      <c r="BM73" s="244"/>
      <c r="BN73" s="248"/>
      <c r="BO73" s="252"/>
      <c r="BR73" s="233"/>
      <c r="BS73" s="239"/>
      <c r="BT73" s="239"/>
      <c r="BU73" s="233"/>
      <c r="BV73" s="233"/>
    </row>
    <row r="74" spans="1:76" x14ac:dyDescent="0.2">
      <c r="A74" s="213" t="s">
        <v>599</v>
      </c>
      <c r="B74" s="213"/>
      <c r="C74" s="213"/>
      <c r="D74" s="100" t="s">
        <v>349</v>
      </c>
      <c r="E74" s="100"/>
      <c r="F74" s="100"/>
      <c r="G74" s="172"/>
      <c r="H74" s="173"/>
      <c r="I74" s="42"/>
      <c r="J74" s="172"/>
      <c r="K74" s="173"/>
      <c r="L74" s="42"/>
      <c r="M74" s="172"/>
      <c r="N74" s="173"/>
      <c r="O74" s="42"/>
      <c r="P74" s="172"/>
      <c r="Q74" s="173"/>
      <c r="R74" s="42"/>
      <c r="S74" s="115"/>
      <c r="T74" s="116"/>
      <c r="U74" s="43"/>
      <c r="V74" s="115"/>
      <c r="W74" s="116"/>
      <c r="X74" s="43"/>
      <c r="Y74" s="115"/>
      <c r="Z74" s="116"/>
      <c r="AA74" s="43"/>
      <c r="AB74" s="115"/>
      <c r="AC74" s="116"/>
      <c r="AD74" s="43"/>
      <c r="AE74" s="115"/>
      <c r="AF74" s="116"/>
      <c r="AG74" s="43"/>
      <c r="AH74" s="115"/>
      <c r="AI74" s="116"/>
      <c r="AJ74" s="61"/>
      <c r="AK74" s="115"/>
      <c r="AL74" s="116"/>
      <c r="AM74" s="61"/>
      <c r="AN74" s="115"/>
      <c r="AO74" s="116"/>
      <c r="AP74" s="61"/>
      <c r="AQ74" s="115"/>
      <c r="AR74" s="116"/>
      <c r="AS74" s="61"/>
      <c r="AT74" s="115"/>
      <c r="AU74" s="116"/>
      <c r="AV74" s="43"/>
      <c r="AW74" s="46"/>
      <c r="AX74" s="43"/>
      <c r="AY74" s="43"/>
      <c r="AZ74" s="43"/>
      <c r="BA74" s="21" t="s">
        <v>123</v>
      </c>
      <c r="BB74" s="21">
        <v>20</v>
      </c>
      <c r="BC74" s="46"/>
      <c r="BD74" s="43"/>
      <c r="BE74" s="109"/>
      <c r="BF74" s="111"/>
      <c r="BG74" s="212">
        <v>20</v>
      </c>
      <c r="BH74" s="211"/>
      <c r="BI74" s="303">
        <v>20</v>
      </c>
      <c r="BJ74" s="304"/>
      <c r="BK74" s="305"/>
      <c r="BL74" s="243"/>
      <c r="BM74" s="244"/>
      <c r="BN74" s="248"/>
      <c r="BO74" s="252"/>
      <c r="BR74" s="233"/>
      <c r="BS74" s="239"/>
      <c r="BT74" s="239"/>
      <c r="BU74" s="233"/>
      <c r="BV74" s="233"/>
    </row>
    <row r="75" spans="1:76" x14ac:dyDescent="0.2">
      <c r="A75" s="213" t="s">
        <v>601</v>
      </c>
      <c r="B75" s="213"/>
      <c r="C75" s="213"/>
      <c r="D75" s="100" t="s">
        <v>349</v>
      </c>
      <c r="E75" s="100"/>
      <c r="F75" s="100"/>
      <c r="G75" s="172"/>
      <c r="H75" s="173"/>
      <c r="I75" s="42"/>
      <c r="J75" s="172"/>
      <c r="K75" s="173"/>
      <c r="L75" s="42"/>
      <c r="M75" s="172"/>
      <c r="N75" s="173"/>
      <c r="O75" s="42"/>
      <c r="P75" s="172"/>
      <c r="Q75" s="173"/>
      <c r="R75" s="42"/>
      <c r="S75" s="115"/>
      <c r="T75" s="116"/>
      <c r="U75" s="43"/>
      <c r="V75" s="115"/>
      <c r="W75" s="116"/>
      <c r="X75" s="43"/>
      <c r="Y75" s="115"/>
      <c r="Z75" s="116"/>
      <c r="AA75" s="43"/>
      <c r="AB75" s="115"/>
      <c r="AC75" s="116"/>
      <c r="AD75" s="43"/>
      <c r="AE75" s="115"/>
      <c r="AF75" s="116"/>
      <c r="AG75" s="43"/>
      <c r="AH75" s="115"/>
      <c r="AI75" s="116"/>
      <c r="AJ75" s="61"/>
      <c r="AK75" s="115"/>
      <c r="AL75" s="116"/>
      <c r="AM75" s="61"/>
      <c r="AN75" s="115"/>
      <c r="AO75" s="116"/>
      <c r="AP75" s="61"/>
      <c r="AQ75" s="115"/>
      <c r="AR75" s="116"/>
      <c r="AS75" s="61"/>
      <c r="AT75" s="115"/>
      <c r="AU75" s="116"/>
      <c r="AV75" s="43"/>
      <c r="AW75" s="46"/>
      <c r="AX75" s="43"/>
      <c r="AY75" s="21" t="s">
        <v>123</v>
      </c>
      <c r="AZ75" s="21">
        <v>20</v>
      </c>
      <c r="BA75" s="21" t="s">
        <v>123</v>
      </c>
      <c r="BB75" s="21">
        <v>20</v>
      </c>
      <c r="BC75" s="46"/>
      <c r="BD75" s="43"/>
      <c r="BE75" s="109"/>
      <c r="BF75" s="111"/>
      <c r="BG75" s="212">
        <v>40</v>
      </c>
      <c r="BH75" s="211"/>
      <c r="BI75" s="303">
        <v>40</v>
      </c>
      <c r="BJ75" s="304"/>
      <c r="BK75" s="305"/>
      <c r="BL75" s="243"/>
      <c r="BM75" s="244"/>
      <c r="BN75" s="248"/>
      <c r="BO75" s="252"/>
      <c r="BR75" s="233"/>
      <c r="BS75" s="239"/>
      <c r="BT75" s="239"/>
      <c r="BU75" s="233"/>
      <c r="BV75" s="233"/>
    </row>
    <row r="76" spans="1:76" x14ac:dyDescent="0.2">
      <c r="A76" s="213" t="s">
        <v>602</v>
      </c>
      <c r="B76" s="213"/>
      <c r="C76" s="213"/>
      <c r="D76" s="100" t="s">
        <v>349</v>
      </c>
      <c r="E76" s="100"/>
      <c r="F76" s="100"/>
      <c r="G76" s="172"/>
      <c r="H76" s="173"/>
      <c r="I76" s="42"/>
      <c r="J76" s="172"/>
      <c r="K76" s="173"/>
      <c r="L76" s="42"/>
      <c r="M76" s="172"/>
      <c r="N76" s="173"/>
      <c r="O76" s="42"/>
      <c r="P76" s="172"/>
      <c r="Q76" s="173"/>
      <c r="R76" s="42"/>
      <c r="S76" s="115"/>
      <c r="T76" s="116"/>
      <c r="U76" s="43"/>
      <c r="V76" s="115"/>
      <c r="W76" s="116"/>
      <c r="X76" s="43"/>
      <c r="Y76" s="115"/>
      <c r="Z76" s="116"/>
      <c r="AA76" s="43"/>
      <c r="AB76" s="115"/>
      <c r="AC76" s="116"/>
      <c r="AD76" s="43"/>
      <c r="AE76" s="115"/>
      <c r="AF76" s="116"/>
      <c r="AG76" s="43"/>
      <c r="AH76" s="115"/>
      <c r="AI76" s="116"/>
      <c r="AJ76" s="61"/>
      <c r="AK76" s="115"/>
      <c r="AL76" s="116"/>
      <c r="AM76" s="61"/>
      <c r="AN76" s="115"/>
      <c r="AO76" s="116"/>
      <c r="AP76" s="61"/>
      <c r="AQ76" s="115"/>
      <c r="AR76" s="116"/>
      <c r="AS76" s="61"/>
      <c r="AT76" s="115"/>
      <c r="AU76" s="116"/>
      <c r="AV76" s="43"/>
      <c r="AW76" s="46"/>
      <c r="AX76" s="43"/>
      <c r="AY76" s="43"/>
      <c r="AZ76" s="43"/>
      <c r="BA76" s="21" t="s">
        <v>123</v>
      </c>
      <c r="BB76" s="21">
        <v>20</v>
      </c>
      <c r="BC76" s="46"/>
      <c r="BD76" s="43"/>
      <c r="BE76" s="109"/>
      <c r="BF76" s="111"/>
      <c r="BG76" s="212">
        <v>40</v>
      </c>
      <c r="BH76" s="211"/>
      <c r="BI76" s="303">
        <v>40</v>
      </c>
      <c r="BJ76" s="304"/>
      <c r="BK76" s="305"/>
      <c r="BL76" s="243"/>
      <c r="BM76" s="244"/>
      <c r="BN76" s="248"/>
      <c r="BO76" s="252"/>
      <c r="BR76" s="233"/>
      <c r="BS76" s="239"/>
      <c r="BT76" s="239"/>
      <c r="BU76" s="233"/>
      <c r="BV76" s="233"/>
    </row>
    <row r="77" spans="1:76" x14ac:dyDescent="0.2">
      <c r="A77" s="213" t="s">
        <v>603</v>
      </c>
      <c r="B77" s="213"/>
      <c r="C77" s="213"/>
      <c r="D77" s="100" t="s">
        <v>349</v>
      </c>
      <c r="E77" s="100"/>
      <c r="F77" s="100"/>
      <c r="G77" s="172"/>
      <c r="H77" s="173"/>
      <c r="I77" s="42"/>
      <c r="J77" s="172"/>
      <c r="K77" s="173"/>
      <c r="L77" s="42"/>
      <c r="M77" s="172"/>
      <c r="N77" s="173"/>
      <c r="O77" s="42"/>
      <c r="P77" s="172"/>
      <c r="Q77" s="173"/>
      <c r="R77" s="42"/>
      <c r="S77" s="115"/>
      <c r="T77" s="116"/>
      <c r="U77" s="43"/>
      <c r="V77" s="115"/>
      <c r="W77" s="116"/>
      <c r="X77" s="43"/>
      <c r="Y77" s="115"/>
      <c r="Z77" s="116"/>
      <c r="AA77" s="43"/>
      <c r="AB77" s="115"/>
      <c r="AC77" s="116"/>
      <c r="AD77" s="43"/>
      <c r="AE77" s="115"/>
      <c r="AF77" s="116"/>
      <c r="AG77" s="43"/>
      <c r="AH77" s="115"/>
      <c r="AI77" s="116"/>
      <c r="AJ77" s="61"/>
      <c r="AK77" s="115"/>
      <c r="AL77" s="116"/>
      <c r="AM77" s="61"/>
      <c r="AN77" s="115"/>
      <c r="AO77" s="116"/>
      <c r="AP77" s="61"/>
      <c r="AQ77" s="115"/>
      <c r="AR77" s="116"/>
      <c r="AS77" s="61"/>
      <c r="AT77" s="115"/>
      <c r="AU77" s="116"/>
      <c r="AV77" s="43"/>
      <c r="AW77" s="46"/>
      <c r="AX77" s="43"/>
      <c r="AY77" s="43"/>
      <c r="AZ77" s="43"/>
      <c r="BA77" s="21" t="s">
        <v>123</v>
      </c>
      <c r="BB77" s="21">
        <v>20</v>
      </c>
      <c r="BC77" s="46"/>
      <c r="BD77" s="43"/>
      <c r="BE77" s="109"/>
      <c r="BF77" s="111"/>
      <c r="BG77" s="212">
        <v>20</v>
      </c>
      <c r="BH77" s="211"/>
      <c r="BI77" s="303">
        <v>20</v>
      </c>
      <c r="BJ77" s="304"/>
      <c r="BK77" s="305"/>
      <c r="BL77" s="243"/>
      <c r="BM77" s="244"/>
      <c r="BN77" s="248"/>
      <c r="BO77" s="252"/>
      <c r="BR77" s="233"/>
      <c r="BS77" s="239"/>
      <c r="BT77" s="239"/>
      <c r="BU77" s="233"/>
      <c r="BV77" s="233"/>
    </row>
    <row r="78" spans="1:76" x14ac:dyDescent="0.2">
      <c r="A78" s="213" t="s">
        <v>608</v>
      </c>
      <c r="B78" s="213"/>
      <c r="C78" s="213"/>
      <c r="D78" s="100" t="s">
        <v>349</v>
      </c>
      <c r="E78" s="100"/>
      <c r="F78" s="100"/>
      <c r="G78" s="172"/>
      <c r="H78" s="173"/>
      <c r="I78" s="42"/>
      <c r="J78" s="172"/>
      <c r="K78" s="173"/>
      <c r="L78" s="42"/>
      <c r="M78" s="172"/>
      <c r="N78" s="173"/>
      <c r="O78" s="42"/>
      <c r="P78" s="172"/>
      <c r="Q78" s="173"/>
      <c r="R78" s="42"/>
      <c r="S78" s="115"/>
      <c r="T78" s="116"/>
      <c r="U78" s="43"/>
      <c r="V78" s="115"/>
      <c r="W78" s="116"/>
      <c r="X78" s="43"/>
      <c r="Y78" s="115"/>
      <c r="Z78" s="116"/>
      <c r="AA78" s="43"/>
      <c r="AB78" s="115"/>
      <c r="AC78" s="116"/>
      <c r="AD78" s="43"/>
      <c r="AE78" s="115"/>
      <c r="AF78" s="116"/>
      <c r="AG78" s="43"/>
      <c r="AH78" s="115"/>
      <c r="AI78" s="116"/>
      <c r="AJ78" s="61"/>
      <c r="AK78" s="115"/>
      <c r="AL78" s="116"/>
      <c r="AM78" s="61"/>
      <c r="AN78" s="115"/>
      <c r="AO78" s="116"/>
      <c r="AP78" s="61"/>
      <c r="AQ78" s="115"/>
      <c r="AR78" s="116"/>
      <c r="AS78" s="61"/>
      <c r="AT78" s="115"/>
      <c r="AU78" s="116"/>
      <c r="AV78" s="43"/>
      <c r="AW78" s="46"/>
      <c r="AX78" s="43"/>
      <c r="AY78" s="21" t="s">
        <v>123</v>
      </c>
      <c r="AZ78" s="21">
        <v>20</v>
      </c>
      <c r="BA78" s="21" t="s">
        <v>123</v>
      </c>
      <c r="BB78" s="21">
        <v>20</v>
      </c>
      <c r="BC78" s="46"/>
      <c r="BD78" s="43"/>
      <c r="BE78" s="109"/>
      <c r="BF78" s="111"/>
      <c r="BG78" s="212">
        <v>20</v>
      </c>
      <c r="BH78" s="211"/>
      <c r="BI78" s="303">
        <v>20</v>
      </c>
      <c r="BJ78" s="304"/>
      <c r="BK78" s="305"/>
      <c r="BL78" s="243"/>
      <c r="BM78" s="244"/>
      <c r="BN78" s="248"/>
      <c r="BO78" s="252"/>
      <c r="BR78" s="233"/>
      <c r="BS78" s="239"/>
      <c r="BT78" s="239"/>
      <c r="BU78" s="233"/>
      <c r="BV78" s="233"/>
    </row>
    <row r="79" spans="1:76" x14ac:dyDescent="0.2">
      <c r="A79" s="213" t="s">
        <v>380</v>
      </c>
      <c r="B79" s="213"/>
      <c r="C79" s="213"/>
      <c r="D79" s="100" t="s">
        <v>245</v>
      </c>
      <c r="E79" s="100"/>
      <c r="F79" s="100"/>
      <c r="G79" s="172"/>
      <c r="H79" s="173"/>
      <c r="I79" s="42"/>
      <c r="J79" s="172"/>
      <c r="K79" s="173"/>
      <c r="L79" s="42"/>
      <c r="M79" s="172"/>
      <c r="N79" s="173"/>
      <c r="O79" s="42"/>
      <c r="P79" s="101" t="s">
        <v>262</v>
      </c>
      <c r="Q79" s="103"/>
      <c r="R79" s="17">
        <v>20</v>
      </c>
      <c r="S79" s="109" t="s">
        <v>123</v>
      </c>
      <c r="T79" s="111"/>
      <c r="U79" s="21">
        <v>20</v>
      </c>
      <c r="V79" s="109" t="s">
        <v>123</v>
      </c>
      <c r="W79" s="111"/>
      <c r="X79" s="21">
        <v>20</v>
      </c>
      <c r="Y79" s="109" t="s">
        <v>123</v>
      </c>
      <c r="Z79" s="111"/>
      <c r="AA79" s="21">
        <v>20</v>
      </c>
      <c r="AB79" s="109" t="s">
        <v>123</v>
      </c>
      <c r="AC79" s="111"/>
      <c r="AD79" s="21">
        <v>20</v>
      </c>
      <c r="AE79" s="115"/>
      <c r="AF79" s="116"/>
      <c r="AG79" s="43"/>
      <c r="AH79" s="115"/>
      <c r="AI79" s="116"/>
      <c r="AJ79" s="61"/>
      <c r="AK79" s="115"/>
      <c r="AL79" s="116"/>
      <c r="AM79" s="61"/>
      <c r="AN79" s="115"/>
      <c r="AO79" s="116"/>
      <c r="AP79" s="61"/>
      <c r="AQ79" s="109" t="s">
        <v>123</v>
      </c>
      <c r="AR79" s="111"/>
      <c r="AS79" s="1">
        <v>20</v>
      </c>
      <c r="AT79" s="115"/>
      <c r="AU79" s="116"/>
      <c r="AV79" s="43"/>
      <c r="AW79" s="20" t="s">
        <v>123</v>
      </c>
      <c r="AX79" s="21">
        <v>20</v>
      </c>
      <c r="AY79" s="43"/>
      <c r="AZ79" s="43"/>
      <c r="BA79" s="43"/>
      <c r="BB79" s="43"/>
      <c r="BC79" s="46"/>
      <c r="BD79" s="43"/>
      <c r="BE79" s="109"/>
      <c r="BF79" s="111"/>
      <c r="BG79" s="212">
        <v>140</v>
      </c>
      <c r="BH79" s="211"/>
      <c r="BI79" s="303">
        <v>100</v>
      </c>
      <c r="BJ79" s="304"/>
      <c r="BK79" s="305"/>
      <c r="BL79" s="243"/>
      <c r="BM79" s="244"/>
      <c r="BN79" s="248"/>
      <c r="BO79" s="252"/>
      <c r="BR79" s="233"/>
      <c r="BS79" s="239"/>
      <c r="BT79" s="239"/>
      <c r="BU79" s="233"/>
      <c r="BV79" s="233"/>
    </row>
    <row r="80" spans="1:76" x14ac:dyDescent="0.2">
      <c r="A80" s="216" t="s">
        <v>269</v>
      </c>
      <c r="B80" s="215"/>
      <c r="C80" s="214"/>
      <c r="D80" s="101" t="s">
        <v>245</v>
      </c>
      <c r="E80" s="102"/>
      <c r="F80" s="103"/>
      <c r="G80" s="49"/>
      <c r="H80" s="50"/>
      <c r="I80" s="42"/>
      <c r="J80" s="49"/>
      <c r="K80" s="50"/>
      <c r="L80" s="42"/>
      <c r="M80" s="49"/>
      <c r="N80" s="50"/>
      <c r="O80" s="42"/>
      <c r="P80" s="101" t="s">
        <v>123</v>
      </c>
      <c r="Q80" s="103"/>
      <c r="R80" s="17">
        <v>20</v>
      </c>
      <c r="S80" s="45"/>
      <c r="T80" s="46"/>
      <c r="U80" s="43"/>
      <c r="V80" s="45"/>
      <c r="W80" s="46"/>
      <c r="X80" s="43"/>
      <c r="Y80" s="45"/>
      <c r="Z80" s="46"/>
      <c r="AA80" s="43"/>
      <c r="AB80" s="45"/>
      <c r="AC80" s="46"/>
      <c r="AD80" s="43"/>
      <c r="AE80" s="45"/>
      <c r="AF80" s="46"/>
      <c r="AG80" s="43"/>
      <c r="AH80" s="43"/>
      <c r="AI80" s="43"/>
      <c r="AJ80" s="61"/>
      <c r="AK80" s="43"/>
      <c r="AL80" s="43"/>
      <c r="AM80" s="61"/>
      <c r="AN80" s="43"/>
      <c r="AO80" s="43"/>
      <c r="AP80" s="61"/>
      <c r="AQ80" s="43"/>
      <c r="AR80" s="43"/>
      <c r="AS80" s="61"/>
      <c r="AT80" s="43"/>
      <c r="AU80" s="43"/>
      <c r="AV80" s="43"/>
      <c r="AW80" s="46"/>
      <c r="AX80" s="85"/>
      <c r="AY80" s="85"/>
      <c r="AZ80" s="85"/>
      <c r="BA80" s="85"/>
      <c r="BB80" s="85"/>
      <c r="BC80" s="46"/>
      <c r="BD80" s="85"/>
      <c r="BF80" s="20"/>
      <c r="BG80" s="212">
        <v>20</v>
      </c>
      <c r="BH80" s="211"/>
      <c r="BI80" s="303">
        <v>20</v>
      </c>
      <c r="BJ80" s="304"/>
      <c r="BK80" s="305"/>
      <c r="BL80" s="243"/>
      <c r="BM80" s="244"/>
      <c r="BN80" s="248"/>
      <c r="BO80" s="252"/>
      <c r="BR80" s="233"/>
      <c r="BS80" s="239"/>
      <c r="BT80" s="239"/>
      <c r="BU80" s="233"/>
      <c r="BV80" s="233"/>
    </row>
    <row r="81" spans="1:74" x14ac:dyDescent="0.2">
      <c r="A81" s="213" t="s">
        <v>344</v>
      </c>
      <c r="B81" s="213"/>
      <c r="C81" s="213"/>
      <c r="D81" s="100" t="s">
        <v>245</v>
      </c>
      <c r="E81" s="100"/>
      <c r="F81" s="100"/>
      <c r="G81" s="172"/>
      <c r="H81" s="173"/>
      <c r="I81" s="42"/>
      <c r="J81" s="172"/>
      <c r="K81" s="173"/>
      <c r="L81" s="42"/>
      <c r="M81" s="172"/>
      <c r="N81" s="173"/>
      <c r="O81" s="42"/>
      <c r="P81" s="172"/>
      <c r="Q81" s="173"/>
      <c r="R81" s="42"/>
      <c r="S81" s="115"/>
      <c r="T81" s="116"/>
      <c r="U81" s="43"/>
      <c r="V81" s="115"/>
      <c r="W81" s="116"/>
      <c r="X81" s="43"/>
      <c r="Y81" s="109" t="s">
        <v>319</v>
      </c>
      <c r="Z81" s="111"/>
      <c r="AA81" s="21">
        <v>100</v>
      </c>
      <c r="AB81" s="109" t="s">
        <v>123</v>
      </c>
      <c r="AC81" s="111"/>
      <c r="AD81" s="21">
        <v>20</v>
      </c>
      <c r="AE81" s="109" t="s">
        <v>123</v>
      </c>
      <c r="AF81" s="111"/>
      <c r="AG81" s="21">
        <v>20</v>
      </c>
      <c r="AH81" s="115"/>
      <c r="AI81" s="116"/>
      <c r="AJ81" s="61"/>
      <c r="AK81" s="115"/>
      <c r="AL81" s="116"/>
      <c r="AM81" s="61"/>
      <c r="AN81" s="115"/>
      <c r="AO81" s="116"/>
      <c r="AP81" s="61"/>
      <c r="AQ81" s="115"/>
      <c r="AR81" s="116"/>
      <c r="AS81" s="61"/>
      <c r="AT81" s="115"/>
      <c r="AU81" s="116"/>
      <c r="AV81" s="43"/>
      <c r="AW81" s="46"/>
      <c r="AX81" s="43"/>
      <c r="AY81" s="43"/>
      <c r="AZ81" s="43"/>
      <c r="BA81" s="43"/>
      <c r="BB81" s="43"/>
      <c r="BC81" s="46"/>
      <c r="BD81" s="43"/>
      <c r="BE81" s="109"/>
      <c r="BF81" s="111"/>
      <c r="BG81" s="212">
        <f>AP81+AG81+AD81+AA81+X81+U81+R81</f>
        <v>140</v>
      </c>
      <c r="BH81" s="211"/>
      <c r="BI81" s="303">
        <v>140</v>
      </c>
      <c r="BJ81" s="304"/>
      <c r="BK81" s="305"/>
      <c r="BL81" s="243"/>
      <c r="BM81" s="244"/>
      <c r="BN81" s="248"/>
      <c r="BO81" s="252"/>
      <c r="BR81" s="233"/>
      <c r="BS81" s="239"/>
      <c r="BT81" s="239"/>
      <c r="BU81" s="233"/>
      <c r="BV81" s="233"/>
    </row>
    <row r="82" spans="1:74" x14ac:dyDescent="0.2">
      <c r="A82" s="213" t="s">
        <v>263</v>
      </c>
      <c r="B82" s="213"/>
      <c r="C82" s="213"/>
      <c r="D82" s="100" t="s">
        <v>245</v>
      </c>
      <c r="E82" s="100"/>
      <c r="F82" s="100"/>
      <c r="G82" s="172"/>
      <c r="H82" s="173"/>
      <c r="I82" s="42"/>
      <c r="J82" s="172"/>
      <c r="K82" s="173"/>
      <c r="L82" s="42"/>
      <c r="M82" s="172"/>
      <c r="N82" s="173"/>
      <c r="O82" s="42"/>
      <c r="P82" s="101" t="s">
        <v>123</v>
      </c>
      <c r="Q82" s="103"/>
      <c r="R82" s="17">
        <v>20</v>
      </c>
      <c r="S82" s="115"/>
      <c r="T82" s="116"/>
      <c r="U82" s="43"/>
      <c r="V82" s="109" t="s">
        <v>123</v>
      </c>
      <c r="W82" s="111"/>
      <c r="X82" s="21">
        <v>20</v>
      </c>
      <c r="Y82" s="115"/>
      <c r="Z82" s="116"/>
      <c r="AA82" s="43"/>
      <c r="AB82" s="115"/>
      <c r="AC82" s="116"/>
      <c r="AD82" s="43"/>
      <c r="AE82" s="115"/>
      <c r="AF82" s="116"/>
      <c r="AG82" s="43"/>
      <c r="AH82" s="115"/>
      <c r="AI82" s="116"/>
      <c r="AJ82" s="61"/>
      <c r="AK82" s="115"/>
      <c r="AL82" s="116"/>
      <c r="AM82" s="61"/>
      <c r="AN82" s="115"/>
      <c r="AO82" s="116"/>
      <c r="AP82" s="61"/>
      <c r="AQ82" s="115"/>
      <c r="AR82" s="116"/>
      <c r="AS82" s="61"/>
      <c r="AT82" s="115"/>
      <c r="AU82" s="116"/>
      <c r="AV82" s="43"/>
      <c r="AW82" s="46"/>
      <c r="AX82" s="43"/>
      <c r="AY82" s="43"/>
      <c r="AZ82" s="43"/>
      <c r="BA82" s="43"/>
      <c r="BB82" s="43"/>
      <c r="BC82" s="46"/>
      <c r="BD82" s="43"/>
      <c r="BE82" s="109"/>
      <c r="BF82" s="111"/>
      <c r="BG82" s="212">
        <f>AP82+AG82+AD82+AA82+X82+U82+R82</f>
        <v>40</v>
      </c>
      <c r="BH82" s="211"/>
      <c r="BI82" s="303">
        <v>40</v>
      </c>
      <c r="BJ82" s="304"/>
      <c r="BK82" s="305"/>
      <c r="BL82" s="243" t="s">
        <v>245</v>
      </c>
      <c r="BM82" s="244"/>
      <c r="BN82" s="248">
        <f>SUM(BI79:BJ87)</f>
        <v>990</v>
      </c>
      <c r="BO82" s="252" t="s">
        <v>566</v>
      </c>
      <c r="BR82" s="233"/>
      <c r="BS82" s="239"/>
      <c r="BT82" s="239"/>
      <c r="BU82" s="233"/>
      <c r="BV82" s="233"/>
    </row>
    <row r="83" spans="1:74" x14ac:dyDescent="0.2">
      <c r="A83" s="213" t="s">
        <v>382</v>
      </c>
      <c r="B83" s="213"/>
      <c r="C83" s="213"/>
      <c r="D83" s="100" t="s">
        <v>245</v>
      </c>
      <c r="E83" s="100"/>
      <c r="F83" s="100"/>
      <c r="G83" s="172"/>
      <c r="H83" s="173"/>
      <c r="I83" s="42"/>
      <c r="J83" s="172"/>
      <c r="K83" s="173"/>
      <c r="L83" s="42"/>
      <c r="M83" s="172"/>
      <c r="N83" s="173"/>
      <c r="O83" s="42"/>
      <c r="P83" s="172"/>
      <c r="Q83" s="173"/>
      <c r="R83" s="42"/>
      <c r="S83" s="115"/>
      <c r="T83" s="116"/>
      <c r="U83" s="43"/>
      <c r="V83" s="115"/>
      <c r="W83" s="116"/>
      <c r="X83" s="43"/>
      <c r="Y83" s="115"/>
      <c r="Z83" s="116"/>
      <c r="AA83" s="43"/>
      <c r="AB83" s="109" t="s">
        <v>123</v>
      </c>
      <c r="AC83" s="111"/>
      <c r="AD83" s="21">
        <v>20</v>
      </c>
      <c r="AE83" s="109" t="s">
        <v>123</v>
      </c>
      <c r="AF83" s="111"/>
      <c r="AG83" s="21">
        <v>20</v>
      </c>
      <c r="AH83" s="115"/>
      <c r="AI83" s="116"/>
      <c r="AJ83" s="61"/>
      <c r="AK83" s="115"/>
      <c r="AL83" s="116"/>
      <c r="AM83" s="61"/>
      <c r="AN83" s="115"/>
      <c r="AO83" s="116"/>
      <c r="AP83" s="61"/>
      <c r="AQ83" s="115"/>
      <c r="AR83" s="116"/>
      <c r="AS83" s="61"/>
      <c r="AT83" s="115"/>
      <c r="AU83" s="116"/>
      <c r="AV83" s="43"/>
      <c r="AW83" s="46"/>
      <c r="AX83" s="43"/>
      <c r="AY83" s="43"/>
      <c r="AZ83" s="43"/>
      <c r="BA83" s="43"/>
      <c r="BB83" s="43"/>
      <c r="BC83" s="46"/>
      <c r="BD83" s="43"/>
      <c r="BE83" s="109"/>
      <c r="BF83" s="111"/>
      <c r="BG83" s="212">
        <f>AP83+AG83+AD83+AA83+X83+U83+R83</f>
        <v>40</v>
      </c>
      <c r="BH83" s="211"/>
      <c r="BI83" s="303">
        <v>40</v>
      </c>
      <c r="BJ83" s="304"/>
      <c r="BK83" s="305"/>
      <c r="BL83" s="243"/>
      <c r="BM83" s="244"/>
      <c r="BN83" s="248"/>
      <c r="BO83" s="252"/>
      <c r="BR83" s="233"/>
      <c r="BS83" s="239"/>
      <c r="BT83" s="239"/>
      <c r="BU83" s="233"/>
      <c r="BV83" s="233"/>
    </row>
    <row r="84" spans="1:74" x14ac:dyDescent="0.2">
      <c r="A84" s="213" t="s">
        <v>508</v>
      </c>
      <c r="B84" s="213"/>
      <c r="C84" s="213"/>
      <c r="D84" s="100" t="s">
        <v>245</v>
      </c>
      <c r="E84" s="100"/>
      <c r="F84" s="100"/>
      <c r="G84" s="172"/>
      <c r="H84" s="173"/>
      <c r="I84" s="42"/>
      <c r="J84" s="172"/>
      <c r="K84" s="173"/>
      <c r="L84" s="42"/>
      <c r="M84" s="172"/>
      <c r="N84" s="173"/>
      <c r="O84" s="42"/>
      <c r="P84" s="172"/>
      <c r="Q84" s="173"/>
      <c r="R84" s="42"/>
      <c r="S84" s="115"/>
      <c r="T84" s="116"/>
      <c r="U84" s="43"/>
      <c r="V84" s="115"/>
      <c r="W84" s="116"/>
      <c r="X84" s="43"/>
      <c r="Y84" s="115"/>
      <c r="Z84" s="116"/>
      <c r="AA84" s="43"/>
      <c r="AB84" s="115"/>
      <c r="AC84" s="116"/>
      <c r="AD84" s="43"/>
      <c r="AE84" s="115"/>
      <c r="AF84" s="116"/>
      <c r="AG84" s="43"/>
      <c r="AH84" s="115"/>
      <c r="AI84" s="116"/>
      <c r="AJ84" s="61"/>
      <c r="AK84" s="115"/>
      <c r="AL84" s="116"/>
      <c r="AM84" s="61"/>
      <c r="AN84" s="115"/>
      <c r="AO84" s="116"/>
      <c r="AP84" s="61"/>
      <c r="AQ84" s="109" t="s">
        <v>239</v>
      </c>
      <c r="AR84" s="111"/>
      <c r="AS84" s="1">
        <v>110</v>
      </c>
      <c r="AT84" s="109" t="s">
        <v>123</v>
      </c>
      <c r="AU84" s="111"/>
      <c r="AV84" s="21">
        <v>20</v>
      </c>
      <c r="AW84" s="20" t="s">
        <v>123</v>
      </c>
      <c r="AX84" s="21">
        <v>20</v>
      </c>
      <c r="AY84" s="43"/>
      <c r="AZ84" s="43"/>
      <c r="BA84" s="21" t="s">
        <v>123</v>
      </c>
      <c r="BB84" s="21">
        <v>20</v>
      </c>
      <c r="BC84" s="20" t="s">
        <v>235</v>
      </c>
      <c r="BD84" s="21">
        <v>110</v>
      </c>
      <c r="BE84" s="109"/>
      <c r="BF84" s="111"/>
      <c r="BG84" s="212">
        <f>AS84+AV84+AX84+BB84+BD84</f>
        <v>280</v>
      </c>
      <c r="BH84" s="211"/>
      <c r="BI84" s="303">
        <v>280</v>
      </c>
      <c r="BJ84" s="304"/>
      <c r="BK84" s="305" t="s">
        <v>568</v>
      </c>
      <c r="BL84" s="243"/>
      <c r="BM84" s="244"/>
      <c r="BN84" s="248"/>
      <c r="BO84" s="252"/>
      <c r="BR84" s="233"/>
      <c r="BS84" s="239"/>
      <c r="BT84" s="239"/>
      <c r="BU84" s="233"/>
      <c r="BV84" s="233"/>
    </row>
    <row r="85" spans="1:74" x14ac:dyDescent="0.2">
      <c r="A85" s="213" t="s">
        <v>542</v>
      </c>
      <c r="B85" s="213"/>
      <c r="C85" s="213"/>
      <c r="D85" s="100" t="s">
        <v>245</v>
      </c>
      <c r="E85" s="100"/>
      <c r="F85" s="100"/>
      <c r="G85" s="172"/>
      <c r="H85" s="173"/>
      <c r="I85" s="42"/>
      <c r="J85" s="172"/>
      <c r="K85" s="173"/>
      <c r="L85" s="42"/>
      <c r="M85" s="172"/>
      <c r="N85" s="173"/>
      <c r="O85" s="42"/>
      <c r="P85" s="172"/>
      <c r="Q85" s="173"/>
      <c r="R85" s="42"/>
      <c r="S85" s="115"/>
      <c r="T85" s="116"/>
      <c r="U85" s="43"/>
      <c r="V85" s="115"/>
      <c r="W85" s="116"/>
      <c r="X85" s="43"/>
      <c r="Y85" s="115"/>
      <c r="Z85" s="116"/>
      <c r="AA85" s="43"/>
      <c r="AB85" s="115"/>
      <c r="AC85" s="116"/>
      <c r="AD85" s="43"/>
      <c r="AE85" s="115"/>
      <c r="AF85" s="116"/>
      <c r="AG85" s="43"/>
      <c r="AH85" s="115"/>
      <c r="AI85" s="116"/>
      <c r="AJ85" s="61"/>
      <c r="AK85" s="115"/>
      <c r="AL85" s="116"/>
      <c r="AM85" s="61"/>
      <c r="AN85" s="115"/>
      <c r="AO85" s="116"/>
      <c r="AP85" s="61"/>
      <c r="AQ85" s="115"/>
      <c r="AR85" s="116"/>
      <c r="AS85" s="61"/>
      <c r="AT85" s="115"/>
      <c r="AU85" s="116"/>
      <c r="AV85" s="43"/>
      <c r="AW85" s="20" t="s">
        <v>123</v>
      </c>
      <c r="AX85" s="21">
        <v>20</v>
      </c>
      <c r="AY85" s="43"/>
      <c r="AZ85" s="43"/>
      <c r="BA85" s="43"/>
      <c r="BB85" s="43"/>
      <c r="BC85" s="20" t="s">
        <v>466</v>
      </c>
      <c r="BD85" s="21">
        <v>90</v>
      </c>
      <c r="BE85" s="109"/>
      <c r="BF85" s="111"/>
      <c r="BG85" s="212">
        <v>110</v>
      </c>
      <c r="BH85" s="211"/>
      <c r="BI85" s="303">
        <v>110</v>
      </c>
      <c r="BJ85" s="304"/>
      <c r="BK85" s="305"/>
      <c r="BL85" s="243"/>
      <c r="BM85" s="244"/>
      <c r="BN85" s="248"/>
      <c r="BO85" s="252"/>
      <c r="BR85" s="233"/>
      <c r="BS85" s="239"/>
      <c r="BT85" s="239"/>
      <c r="BU85" s="233"/>
      <c r="BV85" s="233"/>
    </row>
    <row r="86" spans="1:74" x14ac:dyDescent="0.2">
      <c r="A86" s="213" t="s">
        <v>597</v>
      </c>
      <c r="B86" s="213"/>
      <c r="C86" s="213"/>
      <c r="D86" s="100" t="s">
        <v>245</v>
      </c>
      <c r="E86" s="100"/>
      <c r="F86" s="100"/>
      <c r="G86" s="172"/>
      <c r="H86" s="173"/>
      <c r="I86" s="42"/>
      <c r="J86" s="172"/>
      <c r="K86" s="173"/>
      <c r="L86" s="42"/>
      <c r="M86" s="172"/>
      <c r="N86" s="173"/>
      <c r="O86" s="42"/>
      <c r="P86" s="172"/>
      <c r="Q86" s="173"/>
      <c r="R86" s="42"/>
      <c r="S86" s="115"/>
      <c r="T86" s="116"/>
      <c r="U86" s="43"/>
      <c r="V86" s="115"/>
      <c r="W86" s="116"/>
      <c r="X86" s="43"/>
      <c r="Y86" s="115"/>
      <c r="Z86" s="116"/>
      <c r="AA86" s="43"/>
      <c r="AB86" s="115"/>
      <c r="AC86" s="116"/>
      <c r="AD86" s="43"/>
      <c r="AE86" s="115"/>
      <c r="AF86" s="116"/>
      <c r="AG86" s="43"/>
      <c r="AH86" s="115"/>
      <c r="AI86" s="116"/>
      <c r="AJ86" s="61"/>
      <c r="AK86" s="115"/>
      <c r="AL86" s="116"/>
      <c r="AM86" s="61"/>
      <c r="AN86" s="115"/>
      <c r="AO86" s="116"/>
      <c r="AP86" s="61"/>
      <c r="AQ86" s="115"/>
      <c r="AR86" s="116"/>
      <c r="AS86" s="61"/>
      <c r="AT86" s="115"/>
      <c r="AU86" s="116"/>
      <c r="AV86" s="43"/>
      <c r="AW86" s="46"/>
      <c r="AX86" s="43"/>
      <c r="AY86" s="43"/>
      <c r="AZ86" s="43"/>
      <c r="BA86" s="21" t="s">
        <v>123</v>
      </c>
      <c r="BB86" s="21">
        <v>20</v>
      </c>
      <c r="BC86" s="20" t="s">
        <v>123</v>
      </c>
      <c r="BD86" s="21">
        <v>20</v>
      </c>
      <c r="BE86" s="109"/>
      <c r="BF86" s="111"/>
      <c r="BG86" s="212">
        <v>40</v>
      </c>
      <c r="BH86" s="211"/>
      <c r="BI86" s="303">
        <v>40</v>
      </c>
      <c r="BJ86" s="304"/>
      <c r="BK86" s="305"/>
      <c r="BL86" s="243"/>
      <c r="BM86" s="244"/>
      <c r="BN86" s="248"/>
      <c r="BO86" s="252"/>
      <c r="BR86" s="233"/>
      <c r="BS86" s="239"/>
      <c r="BT86" s="239"/>
      <c r="BU86" s="233"/>
      <c r="BV86" s="233"/>
    </row>
    <row r="87" spans="1:74" x14ac:dyDescent="0.2">
      <c r="A87" s="213" t="s">
        <v>607</v>
      </c>
      <c r="B87" s="213"/>
      <c r="C87" s="213"/>
      <c r="D87" s="100" t="s">
        <v>245</v>
      </c>
      <c r="E87" s="100"/>
      <c r="F87" s="100"/>
      <c r="G87" s="172"/>
      <c r="H87" s="173"/>
      <c r="I87" s="42"/>
      <c r="J87" s="172"/>
      <c r="K87" s="173"/>
      <c r="L87" s="42"/>
      <c r="M87" s="172"/>
      <c r="N87" s="173"/>
      <c r="O87" s="42"/>
      <c r="P87" s="172"/>
      <c r="Q87" s="173"/>
      <c r="R87" s="42"/>
      <c r="S87" s="115"/>
      <c r="T87" s="116"/>
      <c r="U87" s="43"/>
      <c r="V87" s="115"/>
      <c r="W87" s="116"/>
      <c r="X87" s="43"/>
      <c r="Y87" s="115"/>
      <c r="Z87" s="116"/>
      <c r="AA87" s="43"/>
      <c r="AB87" s="115"/>
      <c r="AC87" s="116"/>
      <c r="AD87" s="43"/>
      <c r="AE87" s="115"/>
      <c r="AF87" s="116"/>
      <c r="AG87" s="43"/>
      <c r="AH87" s="115"/>
      <c r="AI87" s="116"/>
      <c r="AJ87" s="61"/>
      <c r="AK87" s="115"/>
      <c r="AL87" s="116"/>
      <c r="AM87" s="61"/>
      <c r="AN87" s="115"/>
      <c r="AO87" s="116"/>
      <c r="AP87" s="61"/>
      <c r="AQ87" s="115"/>
      <c r="AR87" s="116"/>
      <c r="AS87" s="61"/>
      <c r="AT87" s="115"/>
      <c r="AU87" s="116"/>
      <c r="AV87" s="43"/>
      <c r="AW87" s="46"/>
      <c r="AX87" s="43"/>
      <c r="AY87" s="21" t="s">
        <v>241</v>
      </c>
      <c r="AZ87" s="21">
        <v>100</v>
      </c>
      <c r="BA87" s="21" t="s">
        <v>123</v>
      </c>
      <c r="BB87" s="21">
        <v>20</v>
      </c>
      <c r="BC87" s="20" t="s">
        <v>241</v>
      </c>
      <c r="BD87" s="21">
        <v>100</v>
      </c>
      <c r="BE87" s="109"/>
      <c r="BF87" s="111"/>
      <c r="BG87" s="212">
        <v>220</v>
      </c>
      <c r="BH87" s="211"/>
      <c r="BI87" s="303">
        <v>220</v>
      </c>
      <c r="BJ87" s="304"/>
      <c r="BK87" s="305"/>
      <c r="BL87" s="243"/>
      <c r="BM87" s="244"/>
      <c r="BN87" s="248"/>
      <c r="BO87" s="252"/>
      <c r="BR87" s="233"/>
      <c r="BS87" s="239"/>
      <c r="BT87" s="239"/>
      <c r="BU87" s="233"/>
      <c r="BV87" s="233"/>
    </row>
    <row r="88" spans="1:74" x14ac:dyDescent="0.2">
      <c r="A88" s="213" t="s">
        <v>264</v>
      </c>
      <c r="B88" s="213"/>
      <c r="C88" s="213"/>
      <c r="D88" s="100" t="s">
        <v>265</v>
      </c>
      <c r="E88" s="100"/>
      <c r="F88" s="100"/>
      <c r="G88" s="172"/>
      <c r="H88" s="173"/>
      <c r="I88" s="42"/>
      <c r="J88" s="172"/>
      <c r="K88" s="173"/>
      <c r="L88" s="42"/>
      <c r="M88" s="172"/>
      <c r="N88" s="173"/>
      <c r="O88" s="42"/>
      <c r="P88" s="101" t="s">
        <v>123</v>
      </c>
      <c r="Q88" s="103"/>
      <c r="R88" s="17">
        <v>20</v>
      </c>
      <c r="S88" s="109" t="s">
        <v>123</v>
      </c>
      <c r="T88" s="111"/>
      <c r="U88" s="21">
        <v>20</v>
      </c>
      <c r="V88" s="109" t="s">
        <v>234</v>
      </c>
      <c r="W88" s="111"/>
      <c r="X88" s="21">
        <v>120</v>
      </c>
      <c r="Y88" s="115"/>
      <c r="Z88" s="116"/>
      <c r="AA88" s="43"/>
      <c r="AB88" s="115"/>
      <c r="AC88" s="116"/>
      <c r="AD88" s="43"/>
      <c r="AE88" s="115"/>
      <c r="AF88" s="116"/>
      <c r="AG88" s="43"/>
      <c r="AH88" s="115"/>
      <c r="AI88" s="116"/>
      <c r="AJ88" s="61"/>
      <c r="AK88" s="115"/>
      <c r="AL88" s="116"/>
      <c r="AM88" s="61"/>
      <c r="AN88" s="115"/>
      <c r="AO88" s="116"/>
      <c r="AP88" s="61"/>
      <c r="AQ88" s="115"/>
      <c r="AR88" s="116"/>
      <c r="AS88" s="61"/>
      <c r="AT88" s="115"/>
      <c r="AU88" s="116"/>
      <c r="AV88" s="43"/>
      <c r="AW88" s="46"/>
      <c r="AX88" s="43"/>
      <c r="AY88" s="43"/>
      <c r="AZ88" s="43"/>
      <c r="BA88" s="43"/>
      <c r="BB88" s="43"/>
      <c r="BC88" s="46"/>
      <c r="BD88" s="43"/>
      <c r="BE88" s="109"/>
      <c r="BF88" s="111"/>
      <c r="BG88" s="212">
        <f>AP88+AG88+AD88+AA88+X88+U88+R88</f>
        <v>160</v>
      </c>
      <c r="BH88" s="211"/>
      <c r="BI88" s="303">
        <v>160</v>
      </c>
      <c r="BJ88" s="304"/>
      <c r="BK88" s="305"/>
      <c r="BL88" s="243"/>
      <c r="BM88" s="244"/>
      <c r="BN88" s="248"/>
      <c r="BO88" s="252"/>
      <c r="BR88" s="233"/>
      <c r="BS88" s="239"/>
      <c r="BT88" s="239"/>
      <c r="BU88" s="233"/>
      <c r="BV88" s="233"/>
    </row>
    <row r="89" spans="1:74" x14ac:dyDescent="0.2">
      <c r="A89" s="185" t="s">
        <v>266</v>
      </c>
      <c r="B89" s="185"/>
      <c r="C89" s="185"/>
      <c r="D89" s="100" t="s">
        <v>265</v>
      </c>
      <c r="E89" s="100"/>
      <c r="F89" s="100"/>
      <c r="G89" s="172"/>
      <c r="H89" s="173"/>
      <c r="I89" s="42"/>
      <c r="J89" s="172"/>
      <c r="K89" s="173"/>
      <c r="L89" s="42"/>
      <c r="M89" s="172"/>
      <c r="N89" s="173"/>
      <c r="O89" s="42"/>
      <c r="P89" s="101" t="s">
        <v>123</v>
      </c>
      <c r="Q89" s="103"/>
      <c r="R89" s="17">
        <v>20</v>
      </c>
      <c r="S89" s="115"/>
      <c r="T89" s="116"/>
      <c r="U89" s="43"/>
      <c r="V89" s="109" t="s">
        <v>123</v>
      </c>
      <c r="W89" s="111"/>
      <c r="X89" s="21">
        <v>20</v>
      </c>
      <c r="Y89" s="115"/>
      <c r="Z89" s="116"/>
      <c r="AA89" s="43"/>
      <c r="AB89" s="115"/>
      <c r="AC89" s="116"/>
      <c r="AD89" s="43"/>
      <c r="AE89" s="115"/>
      <c r="AF89" s="116"/>
      <c r="AG89" s="43"/>
      <c r="AH89" s="115"/>
      <c r="AI89" s="116"/>
      <c r="AJ89" s="61"/>
      <c r="AK89" s="115"/>
      <c r="AL89" s="116"/>
      <c r="AM89" s="61"/>
      <c r="AN89" s="115"/>
      <c r="AO89" s="116"/>
      <c r="AP89" s="61"/>
      <c r="AQ89" s="115"/>
      <c r="AR89" s="116"/>
      <c r="AS89" s="61"/>
      <c r="AT89" s="115"/>
      <c r="AU89" s="116"/>
      <c r="AV89" s="43"/>
      <c r="AW89" s="46"/>
      <c r="AX89" s="43"/>
      <c r="AY89" s="43"/>
      <c r="AZ89" s="43"/>
      <c r="BA89" s="43"/>
      <c r="BB89" s="43"/>
      <c r="BC89" s="46"/>
      <c r="BD89" s="43"/>
      <c r="BE89" s="109"/>
      <c r="BF89" s="111"/>
      <c r="BG89" s="212">
        <f>AP89+AG89+AD89+AA89+X89+U89+R89</f>
        <v>40</v>
      </c>
      <c r="BH89" s="211"/>
      <c r="BI89" s="303">
        <v>40</v>
      </c>
      <c r="BJ89" s="304"/>
      <c r="BK89" s="305"/>
      <c r="BL89" s="243"/>
      <c r="BM89" s="244"/>
      <c r="BN89" s="248"/>
      <c r="BO89" s="252"/>
      <c r="BR89" s="233"/>
      <c r="BS89" s="239"/>
      <c r="BT89" s="239"/>
      <c r="BU89" s="233"/>
      <c r="BV89" s="233"/>
    </row>
    <row r="90" spans="1:74" x14ac:dyDescent="0.2">
      <c r="A90" s="178" t="s">
        <v>604</v>
      </c>
      <c r="B90" s="179"/>
      <c r="C90" s="180"/>
      <c r="D90" s="101" t="s">
        <v>265</v>
      </c>
      <c r="E90" s="102"/>
      <c r="F90" s="103"/>
      <c r="G90" s="172"/>
      <c r="H90" s="173"/>
      <c r="I90" s="42"/>
      <c r="J90" s="172"/>
      <c r="K90" s="173"/>
      <c r="L90" s="42"/>
      <c r="M90" s="172"/>
      <c r="N90" s="173"/>
      <c r="O90" s="42"/>
      <c r="P90" s="172"/>
      <c r="Q90" s="173"/>
      <c r="R90" s="42"/>
      <c r="S90" s="115"/>
      <c r="T90" s="116"/>
      <c r="U90" s="43"/>
      <c r="V90" s="115"/>
      <c r="W90" s="116"/>
      <c r="X90" s="43"/>
      <c r="Y90" s="115"/>
      <c r="Z90" s="116"/>
      <c r="AA90" s="43"/>
      <c r="AB90" s="115"/>
      <c r="AC90" s="116"/>
      <c r="AD90" s="43"/>
      <c r="AE90" s="115"/>
      <c r="AF90" s="116"/>
      <c r="AG90" s="43"/>
      <c r="AH90" s="115"/>
      <c r="AI90" s="116"/>
      <c r="AJ90" s="61"/>
      <c r="AK90" s="115"/>
      <c r="AL90" s="116"/>
      <c r="AM90" s="61"/>
      <c r="AN90" s="115"/>
      <c r="AO90" s="116"/>
      <c r="AP90" s="61"/>
      <c r="AQ90" s="115"/>
      <c r="AR90" s="116"/>
      <c r="AS90" s="61"/>
      <c r="AT90" s="115"/>
      <c r="AU90" s="116"/>
      <c r="AV90" s="43"/>
      <c r="AW90" s="46"/>
      <c r="AX90" s="43"/>
      <c r="AY90" s="21" t="s">
        <v>123</v>
      </c>
      <c r="AZ90" s="21">
        <v>20</v>
      </c>
      <c r="BA90" s="21" t="s">
        <v>123</v>
      </c>
      <c r="BB90" s="21">
        <v>20</v>
      </c>
      <c r="BC90" s="20" t="s">
        <v>123</v>
      </c>
      <c r="BD90" s="21">
        <v>20</v>
      </c>
      <c r="BE90" s="109"/>
      <c r="BF90" s="111"/>
      <c r="BG90" s="209">
        <v>60</v>
      </c>
      <c r="BH90" s="210"/>
      <c r="BI90" s="303">
        <v>60</v>
      </c>
      <c r="BJ90" s="304"/>
      <c r="BK90" s="305"/>
      <c r="BL90" s="243" t="s">
        <v>265</v>
      </c>
      <c r="BM90" s="244"/>
      <c r="BN90" s="248">
        <f>SUM(BI88:BJ92)</f>
        <v>390</v>
      </c>
      <c r="BO90" s="252" t="s">
        <v>567</v>
      </c>
      <c r="BR90" s="233"/>
      <c r="BS90" s="239"/>
      <c r="BT90" s="239"/>
      <c r="BU90" s="233"/>
      <c r="BV90" s="233"/>
    </row>
    <row r="91" spans="1:74" x14ac:dyDescent="0.2">
      <c r="A91" s="178" t="s">
        <v>611</v>
      </c>
      <c r="B91" s="179"/>
      <c r="C91" s="180"/>
      <c r="D91" s="101" t="s">
        <v>265</v>
      </c>
      <c r="E91" s="102"/>
      <c r="F91" s="103"/>
      <c r="G91" s="172"/>
      <c r="H91" s="173"/>
      <c r="I91" s="42"/>
      <c r="J91" s="172"/>
      <c r="K91" s="173"/>
      <c r="L91" s="42"/>
      <c r="M91" s="172"/>
      <c r="N91" s="173"/>
      <c r="O91" s="42"/>
      <c r="P91" s="172"/>
      <c r="Q91" s="173"/>
      <c r="R91" s="42"/>
      <c r="S91" s="115"/>
      <c r="T91" s="116"/>
      <c r="U91" s="43"/>
      <c r="V91" s="115"/>
      <c r="W91" s="116"/>
      <c r="X91" s="43"/>
      <c r="Y91" s="115"/>
      <c r="Z91" s="116"/>
      <c r="AA91" s="43"/>
      <c r="AB91" s="115"/>
      <c r="AC91" s="116"/>
      <c r="AD91" s="43"/>
      <c r="AE91" s="115"/>
      <c r="AF91" s="116"/>
      <c r="AG91" s="43"/>
      <c r="AH91" s="115"/>
      <c r="AI91" s="116"/>
      <c r="AJ91" s="61"/>
      <c r="AK91" s="115"/>
      <c r="AL91" s="116"/>
      <c r="AM91" s="61"/>
      <c r="AN91" s="115"/>
      <c r="AO91" s="116"/>
      <c r="AP91" s="61"/>
      <c r="AQ91" s="115"/>
      <c r="AR91" s="116"/>
      <c r="AS91" s="61"/>
      <c r="AT91" s="115"/>
      <c r="AU91" s="116"/>
      <c r="AV91" s="43"/>
      <c r="AW91" s="46"/>
      <c r="AX91" s="43"/>
      <c r="AY91" s="21" t="s">
        <v>466</v>
      </c>
      <c r="AZ91" s="21">
        <v>90</v>
      </c>
      <c r="BA91" s="43"/>
      <c r="BB91" s="43"/>
      <c r="BC91" s="20" t="s">
        <v>123</v>
      </c>
      <c r="BD91" s="21">
        <v>20</v>
      </c>
      <c r="BE91" s="109"/>
      <c r="BF91" s="111"/>
      <c r="BG91" s="209">
        <v>110</v>
      </c>
      <c r="BH91" s="210"/>
      <c r="BI91" s="303">
        <v>110</v>
      </c>
      <c r="BJ91" s="304"/>
      <c r="BK91" s="305"/>
      <c r="BL91" s="243"/>
      <c r="BM91" s="244"/>
      <c r="BN91" s="248"/>
      <c r="BO91" s="252"/>
      <c r="BR91" s="233"/>
      <c r="BS91" s="239"/>
      <c r="BT91" s="239"/>
      <c r="BU91" s="233"/>
      <c r="BV91" s="233"/>
    </row>
    <row r="92" spans="1:74" x14ac:dyDescent="0.2">
      <c r="A92" s="178" t="s">
        <v>612</v>
      </c>
      <c r="B92" s="179"/>
      <c r="C92" s="180"/>
      <c r="D92" s="101" t="s">
        <v>265</v>
      </c>
      <c r="E92" s="102"/>
      <c r="F92" s="103"/>
      <c r="G92" s="172"/>
      <c r="H92" s="173"/>
      <c r="I92" s="42"/>
      <c r="J92" s="172"/>
      <c r="K92" s="173"/>
      <c r="L92" s="42"/>
      <c r="M92" s="172"/>
      <c r="N92" s="173"/>
      <c r="O92" s="42"/>
      <c r="P92" s="172"/>
      <c r="Q92" s="173"/>
      <c r="R92" s="42"/>
      <c r="S92" s="115"/>
      <c r="T92" s="116"/>
      <c r="U92" s="43"/>
      <c r="V92" s="115"/>
      <c r="W92" s="116"/>
      <c r="X92" s="43"/>
      <c r="Y92" s="115"/>
      <c r="Z92" s="116"/>
      <c r="AA92" s="43"/>
      <c r="AB92" s="115"/>
      <c r="AC92" s="116"/>
      <c r="AD92" s="43"/>
      <c r="AE92" s="115"/>
      <c r="AF92" s="116"/>
      <c r="AG92" s="43"/>
      <c r="AH92" s="115"/>
      <c r="AI92" s="116"/>
      <c r="AJ92" s="61"/>
      <c r="AK92" s="115"/>
      <c r="AL92" s="116"/>
      <c r="AM92" s="61"/>
      <c r="AN92" s="115"/>
      <c r="AO92" s="116"/>
      <c r="AP92" s="61"/>
      <c r="AQ92" s="115"/>
      <c r="AR92" s="116"/>
      <c r="AS92" s="61"/>
      <c r="AT92" s="115"/>
      <c r="AU92" s="116"/>
      <c r="AV92" s="43"/>
      <c r="AW92" s="46"/>
      <c r="AX92" s="43"/>
      <c r="AY92" s="21" t="s">
        <v>123</v>
      </c>
      <c r="AZ92" s="21">
        <v>20</v>
      </c>
      <c r="BA92" s="43"/>
      <c r="BB92" s="43"/>
      <c r="BC92" s="46"/>
      <c r="BD92" s="43"/>
      <c r="BE92" s="109"/>
      <c r="BF92" s="111"/>
      <c r="BG92" s="209">
        <v>20</v>
      </c>
      <c r="BH92" s="210"/>
      <c r="BI92" s="303">
        <v>20</v>
      </c>
      <c r="BJ92" s="304"/>
      <c r="BK92" s="305"/>
      <c r="BL92" s="243"/>
      <c r="BM92" s="244"/>
      <c r="BN92" s="248"/>
      <c r="BO92" s="252"/>
      <c r="BR92" s="233"/>
      <c r="BS92" s="239"/>
      <c r="BT92" s="239"/>
      <c r="BU92" s="233"/>
      <c r="BV92" s="233"/>
    </row>
    <row r="93" spans="1:74" x14ac:dyDescent="0.2">
      <c r="A93" s="185" t="s">
        <v>268</v>
      </c>
      <c r="B93" s="185"/>
      <c r="C93" s="185"/>
      <c r="D93" s="100" t="s">
        <v>267</v>
      </c>
      <c r="E93" s="100"/>
      <c r="F93" s="100"/>
      <c r="G93" s="172"/>
      <c r="H93" s="173"/>
      <c r="I93" s="42"/>
      <c r="J93" s="172"/>
      <c r="K93" s="173"/>
      <c r="L93" s="42"/>
      <c r="M93" s="172"/>
      <c r="N93" s="173"/>
      <c r="O93" s="42"/>
      <c r="P93" s="101" t="s">
        <v>123</v>
      </c>
      <c r="Q93" s="103"/>
      <c r="R93" s="17">
        <v>20</v>
      </c>
      <c r="S93" s="109" t="s">
        <v>123</v>
      </c>
      <c r="T93" s="111"/>
      <c r="U93" s="21">
        <v>20</v>
      </c>
      <c r="V93" s="109" t="s">
        <v>123</v>
      </c>
      <c r="W93" s="111"/>
      <c r="X93" s="21">
        <v>20</v>
      </c>
      <c r="Y93" s="109" t="s">
        <v>300</v>
      </c>
      <c r="Z93" s="111"/>
      <c r="AA93" s="21">
        <v>120</v>
      </c>
      <c r="AB93" s="109" t="s">
        <v>123</v>
      </c>
      <c r="AC93" s="111"/>
      <c r="AD93" s="21">
        <v>20</v>
      </c>
      <c r="AE93" s="109" t="s">
        <v>123</v>
      </c>
      <c r="AF93" s="111"/>
      <c r="AG93" s="21">
        <v>20</v>
      </c>
      <c r="AH93" s="115"/>
      <c r="AI93" s="116"/>
      <c r="AJ93" s="61"/>
      <c r="AK93" s="115"/>
      <c r="AL93" s="116"/>
      <c r="AM93" s="61"/>
      <c r="AN93" s="115"/>
      <c r="AO93" s="116"/>
      <c r="AP93" s="61"/>
      <c r="AQ93" s="115"/>
      <c r="AR93" s="116"/>
      <c r="AS93" s="61"/>
      <c r="AT93" s="115"/>
      <c r="AU93" s="116"/>
      <c r="AV93" s="43"/>
      <c r="AW93" s="46"/>
      <c r="AX93" s="43"/>
      <c r="AY93" s="43"/>
      <c r="AZ93" s="43"/>
      <c r="BA93" s="43"/>
      <c r="BB93" s="43"/>
      <c r="BC93" s="46"/>
      <c r="BD93" s="43"/>
      <c r="BE93" s="109"/>
      <c r="BF93" s="111"/>
      <c r="BG93" s="209">
        <f>SUM(I93:BD93)</f>
        <v>220</v>
      </c>
      <c r="BH93" s="210"/>
      <c r="BI93" s="303">
        <v>220</v>
      </c>
      <c r="BJ93" s="304"/>
      <c r="BK93" s="305"/>
      <c r="BL93" s="243"/>
      <c r="BM93" s="244"/>
      <c r="BN93" s="248"/>
      <c r="BO93" s="252"/>
      <c r="BR93" s="233"/>
      <c r="BS93" s="239"/>
      <c r="BT93" s="239"/>
      <c r="BU93" s="233"/>
      <c r="BV93" s="233"/>
    </row>
    <row r="94" spans="1:74" x14ac:dyDescent="0.2">
      <c r="A94" s="185" t="s">
        <v>270</v>
      </c>
      <c r="B94" s="185"/>
      <c r="C94" s="185"/>
      <c r="D94" s="100" t="s">
        <v>267</v>
      </c>
      <c r="E94" s="100"/>
      <c r="F94" s="100"/>
      <c r="G94" s="172"/>
      <c r="H94" s="173"/>
      <c r="I94" s="42"/>
      <c r="J94" s="172"/>
      <c r="K94" s="173"/>
      <c r="L94" s="42"/>
      <c r="M94" s="172"/>
      <c r="N94" s="173"/>
      <c r="O94" s="42"/>
      <c r="P94" s="101" t="s">
        <v>123</v>
      </c>
      <c r="Q94" s="103"/>
      <c r="R94" s="17">
        <v>20</v>
      </c>
      <c r="S94" s="109" t="s">
        <v>123</v>
      </c>
      <c r="T94" s="111"/>
      <c r="U94" s="21">
        <v>20</v>
      </c>
      <c r="V94" s="115"/>
      <c r="W94" s="116"/>
      <c r="X94" s="43"/>
      <c r="Y94" s="109" t="s">
        <v>123</v>
      </c>
      <c r="Z94" s="111"/>
      <c r="AA94" s="21">
        <v>20</v>
      </c>
      <c r="AB94" s="115"/>
      <c r="AC94" s="116"/>
      <c r="AD94" s="43"/>
      <c r="AE94" s="109" t="s">
        <v>123</v>
      </c>
      <c r="AF94" s="111"/>
      <c r="AG94" s="21">
        <v>20</v>
      </c>
      <c r="AH94" s="115"/>
      <c r="AI94" s="116"/>
      <c r="AJ94" s="61"/>
      <c r="AK94" s="115"/>
      <c r="AL94" s="116"/>
      <c r="AM94" s="61"/>
      <c r="AN94" s="115"/>
      <c r="AO94" s="116"/>
      <c r="AP94" s="61"/>
      <c r="AQ94" s="115"/>
      <c r="AR94" s="116"/>
      <c r="AS94" s="61"/>
      <c r="AT94" s="115"/>
      <c r="AU94" s="116"/>
      <c r="AV94" s="43"/>
      <c r="AW94" s="46"/>
      <c r="AX94" s="43"/>
      <c r="AY94" s="43"/>
      <c r="AZ94" s="43"/>
      <c r="BA94" s="43"/>
      <c r="BB94" s="43"/>
      <c r="BC94" s="46"/>
      <c r="BD94" s="43"/>
      <c r="BE94" s="109"/>
      <c r="BF94" s="111"/>
      <c r="BG94" s="209">
        <f>SUM(I94:BD94)</f>
        <v>80</v>
      </c>
      <c r="BH94" s="210"/>
      <c r="BI94" s="303">
        <v>80</v>
      </c>
      <c r="BJ94" s="304"/>
      <c r="BK94" s="305"/>
      <c r="BL94" s="243"/>
      <c r="BM94" s="244"/>
      <c r="BN94" s="248"/>
      <c r="BO94" s="252"/>
      <c r="BR94" s="233"/>
      <c r="BS94" s="239"/>
      <c r="BT94" s="239"/>
      <c r="BU94" s="233"/>
      <c r="BV94" s="233"/>
    </row>
    <row r="95" spans="1:74" x14ac:dyDescent="0.2">
      <c r="A95" s="185" t="s">
        <v>302</v>
      </c>
      <c r="B95" s="185"/>
      <c r="C95" s="185"/>
      <c r="D95" s="100" t="s">
        <v>267</v>
      </c>
      <c r="E95" s="100"/>
      <c r="F95" s="100"/>
      <c r="G95" s="172"/>
      <c r="H95" s="173"/>
      <c r="I95" s="42"/>
      <c r="J95" s="172"/>
      <c r="K95" s="173"/>
      <c r="L95" s="42"/>
      <c r="M95" s="172"/>
      <c r="N95" s="173"/>
      <c r="O95" s="42"/>
      <c r="P95" s="172"/>
      <c r="Q95" s="173"/>
      <c r="R95" s="42"/>
      <c r="S95" s="109" t="s">
        <v>123</v>
      </c>
      <c r="T95" s="111"/>
      <c r="U95" s="21">
        <v>20</v>
      </c>
      <c r="V95" s="115"/>
      <c r="W95" s="116"/>
      <c r="X95" s="43"/>
      <c r="Y95" s="115"/>
      <c r="Z95" s="116"/>
      <c r="AA95" s="43"/>
      <c r="AB95" s="115"/>
      <c r="AC95" s="116"/>
      <c r="AD95" s="43"/>
      <c r="AE95" s="115"/>
      <c r="AF95" s="116"/>
      <c r="AG95" s="43"/>
      <c r="AH95" s="115"/>
      <c r="AI95" s="116"/>
      <c r="AJ95" s="61"/>
      <c r="AK95" s="115"/>
      <c r="AL95" s="116"/>
      <c r="AM95" s="61"/>
      <c r="AN95" s="115"/>
      <c r="AO95" s="116"/>
      <c r="AP95" s="61"/>
      <c r="AQ95" s="115"/>
      <c r="AR95" s="116"/>
      <c r="AS95" s="61"/>
      <c r="AT95" s="115"/>
      <c r="AU95" s="116"/>
      <c r="AV95" s="43"/>
      <c r="AW95" s="46"/>
      <c r="AX95" s="43"/>
      <c r="AY95" s="43"/>
      <c r="AZ95" s="43"/>
      <c r="BA95" s="43"/>
      <c r="BB95" s="43"/>
      <c r="BC95" s="46"/>
      <c r="BD95" s="43"/>
      <c r="BE95" s="109"/>
      <c r="BF95" s="111"/>
      <c r="BG95" s="209">
        <f>SUM(I95:BD95)</f>
        <v>20</v>
      </c>
      <c r="BH95" s="210"/>
      <c r="BI95" s="303">
        <v>20</v>
      </c>
      <c r="BJ95" s="304"/>
      <c r="BK95" s="305"/>
      <c r="BL95" s="243"/>
      <c r="BM95" s="244"/>
      <c r="BN95" s="248"/>
      <c r="BO95" s="252"/>
      <c r="BR95" s="233"/>
      <c r="BS95" s="239"/>
      <c r="BT95" s="239"/>
      <c r="BU95" s="233"/>
      <c r="BV95" s="233"/>
    </row>
    <row r="96" spans="1:74" x14ac:dyDescent="0.2">
      <c r="A96" s="185" t="s">
        <v>304</v>
      </c>
      <c r="B96" s="185"/>
      <c r="C96" s="185"/>
      <c r="D96" s="100" t="s">
        <v>267</v>
      </c>
      <c r="E96" s="100"/>
      <c r="F96" s="100"/>
      <c r="G96" s="172"/>
      <c r="H96" s="173"/>
      <c r="I96" s="42"/>
      <c r="J96" s="172"/>
      <c r="K96" s="173"/>
      <c r="L96" s="42"/>
      <c r="M96" s="172"/>
      <c r="N96" s="173"/>
      <c r="O96" s="42"/>
      <c r="P96" s="172"/>
      <c r="Q96" s="173"/>
      <c r="R96" s="42"/>
      <c r="S96" s="109" t="s">
        <v>123</v>
      </c>
      <c r="T96" s="111"/>
      <c r="U96" s="21">
        <v>20</v>
      </c>
      <c r="V96" s="109" t="s">
        <v>235</v>
      </c>
      <c r="W96" s="111"/>
      <c r="X96" s="21">
        <v>110</v>
      </c>
      <c r="Y96" s="109" t="s">
        <v>123</v>
      </c>
      <c r="Z96" s="111"/>
      <c r="AA96" s="21">
        <v>20</v>
      </c>
      <c r="AB96" s="115"/>
      <c r="AC96" s="116"/>
      <c r="AD96" s="43"/>
      <c r="AE96" s="109" t="s">
        <v>123</v>
      </c>
      <c r="AF96" s="111"/>
      <c r="AG96" s="21">
        <v>20</v>
      </c>
      <c r="AH96" s="109" t="s">
        <v>123</v>
      </c>
      <c r="AI96" s="111"/>
      <c r="AJ96" s="1">
        <v>20</v>
      </c>
      <c r="AK96" s="109" t="s">
        <v>123</v>
      </c>
      <c r="AL96" s="111"/>
      <c r="AM96" s="1">
        <v>20</v>
      </c>
      <c r="AN96" s="109" t="s">
        <v>123</v>
      </c>
      <c r="AO96" s="111"/>
      <c r="AP96" s="1">
        <v>20</v>
      </c>
      <c r="AQ96" s="115"/>
      <c r="AR96" s="116"/>
      <c r="AS96" s="61"/>
      <c r="AT96" s="115"/>
      <c r="AU96" s="116"/>
      <c r="AV96" s="43"/>
      <c r="AW96" s="46"/>
      <c r="AX96" s="43"/>
      <c r="AY96" s="43"/>
      <c r="AZ96" s="43"/>
      <c r="BA96" s="43"/>
      <c r="BB96" s="43"/>
      <c r="BC96" s="46"/>
      <c r="BD96" s="43"/>
      <c r="BE96" s="109"/>
      <c r="BF96" s="111"/>
      <c r="BG96" s="209">
        <f>SUM(I96:BD96)</f>
        <v>230</v>
      </c>
      <c r="BH96" s="210"/>
      <c r="BI96" s="303">
        <v>190</v>
      </c>
      <c r="BJ96" s="304"/>
      <c r="BK96" s="305"/>
      <c r="BL96" s="243" t="s">
        <v>267</v>
      </c>
      <c r="BM96" s="244"/>
      <c r="BN96" s="248">
        <f>SUM(BI93:BJ101)</f>
        <v>1260</v>
      </c>
      <c r="BO96" s="252" t="s">
        <v>560</v>
      </c>
      <c r="BR96" s="233"/>
      <c r="BS96" s="239"/>
      <c r="BT96" s="239"/>
      <c r="BU96" s="233"/>
      <c r="BV96" s="233"/>
    </row>
    <row r="97" spans="1:74" x14ac:dyDescent="0.2">
      <c r="A97" s="185" t="s">
        <v>353</v>
      </c>
      <c r="B97" s="185"/>
      <c r="C97" s="185"/>
      <c r="D97" s="100" t="s">
        <v>267</v>
      </c>
      <c r="E97" s="100"/>
      <c r="F97" s="100"/>
      <c r="G97" s="172"/>
      <c r="H97" s="173"/>
      <c r="I97" s="42"/>
      <c r="J97" s="172"/>
      <c r="K97" s="173"/>
      <c r="L97" s="42"/>
      <c r="M97" s="172"/>
      <c r="N97" s="173"/>
      <c r="O97" s="42"/>
      <c r="P97" s="172"/>
      <c r="Q97" s="173"/>
      <c r="R97" s="42"/>
      <c r="S97" s="115"/>
      <c r="T97" s="116"/>
      <c r="U97" s="43"/>
      <c r="V97" s="115"/>
      <c r="W97" s="116"/>
      <c r="X97" s="43"/>
      <c r="Y97" s="109" t="s">
        <v>123</v>
      </c>
      <c r="Z97" s="111"/>
      <c r="AA97" s="21">
        <v>20</v>
      </c>
      <c r="AB97" s="109" t="s">
        <v>123</v>
      </c>
      <c r="AC97" s="111"/>
      <c r="AD97" s="21">
        <v>20</v>
      </c>
      <c r="AE97" s="109" t="s">
        <v>241</v>
      </c>
      <c r="AF97" s="111"/>
      <c r="AG97" s="21">
        <v>100</v>
      </c>
      <c r="AH97" s="115"/>
      <c r="AI97" s="116"/>
      <c r="AJ97" s="61"/>
      <c r="AK97" s="115"/>
      <c r="AL97" s="116"/>
      <c r="AM97" s="61"/>
      <c r="AN97" s="115"/>
      <c r="AO97" s="116"/>
      <c r="AP97" s="61"/>
      <c r="AQ97" s="115"/>
      <c r="AR97" s="116"/>
      <c r="AS97" s="61"/>
      <c r="AT97" s="115"/>
      <c r="AU97" s="116"/>
      <c r="AV97" s="43"/>
      <c r="AW97" s="46"/>
      <c r="AX97" s="43"/>
      <c r="AY97" s="43"/>
      <c r="AZ97" s="43"/>
      <c r="BA97" s="43"/>
      <c r="BB97" s="43"/>
      <c r="BC97" s="46"/>
      <c r="BD97" s="43"/>
      <c r="BE97" s="109"/>
      <c r="BF97" s="111"/>
      <c r="BG97" s="209">
        <f>SUM(I97:BD97)</f>
        <v>140</v>
      </c>
      <c r="BH97" s="210"/>
      <c r="BI97" s="303">
        <v>140</v>
      </c>
      <c r="BJ97" s="304"/>
      <c r="BK97" s="305"/>
      <c r="BL97" s="243"/>
      <c r="BM97" s="244"/>
      <c r="BN97" s="248"/>
      <c r="BO97" s="252"/>
      <c r="BR97" s="233"/>
      <c r="BS97" s="239"/>
      <c r="BT97" s="239"/>
      <c r="BU97" s="233"/>
      <c r="BV97" s="233"/>
    </row>
    <row r="98" spans="1:74" x14ac:dyDescent="0.2">
      <c r="A98" s="185" t="s">
        <v>355</v>
      </c>
      <c r="B98" s="185"/>
      <c r="C98" s="185"/>
      <c r="D98" s="100" t="s">
        <v>267</v>
      </c>
      <c r="E98" s="100"/>
      <c r="F98" s="100"/>
      <c r="G98" s="172"/>
      <c r="H98" s="173"/>
      <c r="I98" s="42"/>
      <c r="J98" s="172"/>
      <c r="K98" s="173"/>
      <c r="L98" s="42"/>
      <c r="M98" s="172"/>
      <c r="N98" s="173"/>
      <c r="O98" s="42"/>
      <c r="P98" s="172"/>
      <c r="Q98" s="173"/>
      <c r="R98" s="42"/>
      <c r="S98" s="115"/>
      <c r="T98" s="116"/>
      <c r="U98" s="43"/>
      <c r="V98" s="115"/>
      <c r="W98" s="116"/>
      <c r="X98" s="43"/>
      <c r="Y98" s="109" t="s">
        <v>123</v>
      </c>
      <c r="Z98" s="111"/>
      <c r="AA98" s="21">
        <v>20</v>
      </c>
      <c r="AB98" s="109" t="s">
        <v>123</v>
      </c>
      <c r="AC98" s="111"/>
      <c r="AD98" s="21">
        <v>20</v>
      </c>
      <c r="AE98" s="109" t="s">
        <v>123</v>
      </c>
      <c r="AF98" s="111"/>
      <c r="AG98" s="21">
        <v>20</v>
      </c>
      <c r="AH98" s="115"/>
      <c r="AI98" s="116"/>
      <c r="AJ98" s="61"/>
      <c r="AK98" s="115"/>
      <c r="AL98" s="116"/>
      <c r="AM98" s="61"/>
      <c r="AN98" s="115"/>
      <c r="AO98" s="116"/>
      <c r="AP98" s="61"/>
      <c r="AQ98" s="115"/>
      <c r="AR98" s="116"/>
      <c r="AS98" s="61"/>
      <c r="AT98" s="115"/>
      <c r="AU98" s="116"/>
      <c r="AV98" s="43"/>
      <c r="AW98" s="46"/>
      <c r="AX98" s="43"/>
      <c r="AY98" s="43"/>
      <c r="AZ98" s="43"/>
      <c r="BA98" s="43"/>
      <c r="BB98" s="43"/>
      <c r="BC98" s="46"/>
      <c r="BD98" s="43"/>
      <c r="BE98" s="109"/>
      <c r="BF98" s="111"/>
      <c r="BG98" s="209">
        <f>SUM(I98:BD98)</f>
        <v>60</v>
      </c>
      <c r="BH98" s="210"/>
      <c r="BI98" s="303">
        <v>60</v>
      </c>
      <c r="BJ98" s="304"/>
      <c r="BK98" s="305"/>
      <c r="BL98" s="243"/>
      <c r="BM98" s="244"/>
      <c r="BN98" s="248"/>
      <c r="BO98" s="252"/>
      <c r="BR98" s="233"/>
      <c r="BS98" s="239"/>
      <c r="BT98" s="239"/>
      <c r="BU98" s="233"/>
      <c r="BV98" s="233"/>
    </row>
    <row r="99" spans="1:74" x14ac:dyDescent="0.2">
      <c r="A99" s="185" t="s">
        <v>478</v>
      </c>
      <c r="B99" s="185"/>
      <c r="C99" s="185"/>
      <c r="D99" s="100" t="s">
        <v>267</v>
      </c>
      <c r="E99" s="100"/>
      <c r="F99" s="100"/>
      <c r="G99" s="172"/>
      <c r="H99" s="173"/>
      <c r="I99" s="42"/>
      <c r="J99" s="172"/>
      <c r="K99" s="173"/>
      <c r="L99" s="42"/>
      <c r="M99" s="172"/>
      <c r="N99" s="173"/>
      <c r="O99" s="42"/>
      <c r="P99" s="172"/>
      <c r="Q99" s="173"/>
      <c r="R99" s="42"/>
      <c r="S99" s="115"/>
      <c r="T99" s="116"/>
      <c r="U99" s="43"/>
      <c r="V99" s="115"/>
      <c r="W99" s="116"/>
      <c r="X99" s="43"/>
      <c r="Y99" s="115"/>
      <c r="Z99" s="116"/>
      <c r="AA99" s="43"/>
      <c r="AB99" s="115"/>
      <c r="AC99" s="116"/>
      <c r="AD99" s="43"/>
      <c r="AE99" s="115"/>
      <c r="AF99" s="116"/>
      <c r="AG99" s="43"/>
      <c r="AH99" s="109" t="s">
        <v>479</v>
      </c>
      <c r="AI99" s="111"/>
      <c r="AJ99" s="1">
        <v>80</v>
      </c>
      <c r="AK99" s="109" t="s">
        <v>123</v>
      </c>
      <c r="AL99" s="111"/>
      <c r="AM99" s="1">
        <v>20</v>
      </c>
      <c r="AN99" s="109" t="s">
        <v>319</v>
      </c>
      <c r="AO99" s="111"/>
      <c r="AP99" s="1">
        <v>100</v>
      </c>
      <c r="AQ99" s="115"/>
      <c r="AR99" s="116"/>
      <c r="AS99" s="61"/>
      <c r="AT99" s="115"/>
      <c r="AU99" s="116"/>
      <c r="AV99" s="43"/>
      <c r="AW99" s="46"/>
      <c r="AX99" s="43"/>
      <c r="AY99" s="43"/>
      <c r="AZ99" s="43"/>
      <c r="BA99" s="43"/>
      <c r="BB99" s="43"/>
      <c r="BC99" s="46"/>
      <c r="BD99" s="43"/>
      <c r="BE99" s="109"/>
      <c r="BF99" s="111"/>
      <c r="BG99" s="209">
        <f>SUM(I99:BD99)</f>
        <v>200</v>
      </c>
      <c r="BH99" s="210"/>
      <c r="BI99" s="303">
        <v>200</v>
      </c>
      <c r="BJ99" s="304"/>
      <c r="BK99" s="305"/>
      <c r="BL99" s="243"/>
      <c r="BM99" s="244"/>
      <c r="BN99" s="248"/>
      <c r="BO99" s="252"/>
      <c r="BR99" s="233"/>
      <c r="BS99" s="239"/>
      <c r="BT99" s="239"/>
      <c r="BU99" s="233"/>
      <c r="BV99" s="233"/>
    </row>
    <row r="100" spans="1:74" x14ac:dyDescent="0.2">
      <c r="A100" s="185" t="s">
        <v>484</v>
      </c>
      <c r="B100" s="185"/>
      <c r="C100" s="185"/>
      <c r="D100" s="100" t="s">
        <v>267</v>
      </c>
      <c r="E100" s="100"/>
      <c r="F100" s="100"/>
      <c r="G100" s="172"/>
      <c r="H100" s="173"/>
      <c r="I100" s="42"/>
      <c r="J100" s="172"/>
      <c r="K100" s="173"/>
      <c r="L100" s="42"/>
      <c r="M100" s="172"/>
      <c r="N100" s="173"/>
      <c r="O100" s="42"/>
      <c r="P100" s="172"/>
      <c r="Q100" s="173"/>
      <c r="R100" s="42"/>
      <c r="S100" s="115"/>
      <c r="T100" s="116"/>
      <c r="U100" s="43"/>
      <c r="V100" s="115"/>
      <c r="W100" s="116"/>
      <c r="X100" s="43"/>
      <c r="Y100" s="115"/>
      <c r="Z100" s="116"/>
      <c r="AA100" s="43"/>
      <c r="AB100" s="115"/>
      <c r="AC100" s="116"/>
      <c r="AD100" s="43"/>
      <c r="AE100" s="115"/>
      <c r="AF100" s="116"/>
      <c r="AG100" s="43"/>
      <c r="AH100" s="109" t="s">
        <v>465</v>
      </c>
      <c r="AI100" s="111"/>
      <c r="AJ100" s="1">
        <v>100</v>
      </c>
      <c r="AK100" s="109" t="s">
        <v>123</v>
      </c>
      <c r="AL100" s="111"/>
      <c r="AM100" s="1">
        <v>20</v>
      </c>
      <c r="AN100" s="109" t="s">
        <v>234</v>
      </c>
      <c r="AO100" s="111"/>
      <c r="AP100" s="1">
        <v>120</v>
      </c>
      <c r="AQ100" s="115"/>
      <c r="AR100" s="116"/>
      <c r="AS100" s="61"/>
      <c r="AT100" s="115"/>
      <c r="AU100" s="116"/>
      <c r="AV100" s="43"/>
      <c r="AW100" s="46"/>
      <c r="AX100" s="43"/>
      <c r="AY100" s="43"/>
      <c r="AZ100" s="43"/>
      <c r="BA100" s="43"/>
      <c r="BB100" s="43"/>
      <c r="BC100" s="46"/>
      <c r="BD100" s="43"/>
      <c r="BE100" s="109"/>
      <c r="BF100" s="111"/>
      <c r="BG100" s="209">
        <f>SUM(I100:BD100)</f>
        <v>240</v>
      </c>
      <c r="BH100" s="210"/>
      <c r="BI100" s="303">
        <v>240</v>
      </c>
      <c r="BJ100" s="304"/>
      <c r="BK100" s="305"/>
      <c r="BL100" s="243"/>
      <c r="BM100" s="244"/>
      <c r="BN100" s="248"/>
      <c r="BO100" s="252"/>
      <c r="BR100" s="233"/>
      <c r="BS100" s="239"/>
      <c r="BT100" s="239"/>
      <c r="BU100" s="233"/>
      <c r="BV100" s="233"/>
    </row>
    <row r="101" spans="1:74" x14ac:dyDescent="0.2">
      <c r="A101" s="185" t="s">
        <v>594</v>
      </c>
      <c r="B101" s="185"/>
      <c r="C101" s="185"/>
      <c r="D101" s="100" t="s">
        <v>267</v>
      </c>
      <c r="E101" s="100"/>
      <c r="F101" s="100"/>
      <c r="G101" s="172"/>
      <c r="H101" s="173"/>
      <c r="I101" s="42"/>
      <c r="J101" s="172"/>
      <c r="K101" s="173"/>
      <c r="L101" s="42"/>
      <c r="M101" s="172"/>
      <c r="N101" s="173"/>
      <c r="O101" s="42"/>
      <c r="P101" s="172"/>
      <c r="Q101" s="173"/>
      <c r="R101" s="42"/>
      <c r="S101" s="115"/>
      <c r="T101" s="116"/>
      <c r="U101" s="43"/>
      <c r="V101" s="115"/>
      <c r="W101" s="116"/>
      <c r="X101" s="43"/>
      <c r="Y101" s="115"/>
      <c r="Z101" s="116"/>
      <c r="AA101" s="43"/>
      <c r="AB101" s="115"/>
      <c r="AC101" s="116"/>
      <c r="AD101" s="43"/>
      <c r="AE101" s="115"/>
      <c r="AF101" s="116"/>
      <c r="AG101" s="43"/>
      <c r="AH101" s="115"/>
      <c r="AI101" s="116"/>
      <c r="AJ101" s="61"/>
      <c r="AK101" s="115"/>
      <c r="AL101" s="116"/>
      <c r="AM101" s="61"/>
      <c r="AN101" s="115"/>
      <c r="AO101" s="116"/>
      <c r="AP101" s="61"/>
      <c r="AQ101" s="115"/>
      <c r="AR101" s="116"/>
      <c r="AS101" s="61"/>
      <c r="AT101" s="115"/>
      <c r="AU101" s="116"/>
      <c r="AV101" s="43"/>
      <c r="AW101" s="46"/>
      <c r="AX101" s="43"/>
      <c r="AY101" s="21" t="s">
        <v>123</v>
      </c>
      <c r="AZ101" s="21">
        <v>20</v>
      </c>
      <c r="BA101" s="21" t="s">
        <v>486</v>
      </c>
      <c r="BB101" s="21">
        <v>90</v>
      </c>
      <c r="BC101" s="46"/>
      <c r="BD101" s="43"/>
      <c r="BE101" s="109"/>
      <c r="BF101" s="111"/>
      <c r="BG101" s="209">
        <f>SUM(I101:BD101)</f>
        <v>110</v>
      </c>
      <c r="BH101" s="210"/>
      <c r="BI101" s="303">
        <v>110</v>
      </c>
      <c r="BJ101" s="304"/>
      <c r="BK101" s="305"/>
      <c r="BL101" s="243"/>
      <c r="BM101" s="244"/>
      <c r="BN101" s="248"/>
      <c r="BO101" s="252"/>
      <c r="BR101" s="233"/>
      <c r="BS101" s="239"/>
      <c r="BT101" s="239"/>
      <c r="BU101" s="233"/>
      <c r="BV101" s="233"/>
    </row>
    <row r="102" spans="1:74" x14ac:dyDescent="0.2">
      <c r="A102" s="185" t="s">
        <v>494</v>
      </c>
      <c r="B102" s="185"/>
      <c r="C102" s="185"/>
      <c r="D102" s="100" t="s">
        <v>493</v>
      </c>
      <c r="E102" s="100"/>
      <c r="F102" s="100"/>
      <c r="G102" s="172"/>
      <c r="H102" s="173"/>
      <c r="I102" s="42"/>
      <c r="J102" s="172"/>
      <c r="K102" s="173"/>
      <c r="L102" s="42"/>
      <c r="M102" s="172"/>
      <c r="N102" s="173"/>
      <c r="O102" s="42"/>
      <c r="P102" s="172"/>
      <c r="Q102" s="173"/>
      <c r="R102" s="42"/>
      <c r="S102" s="115"/>
      <c r="T102" s="116"/>
      <c r="U102" s="43"/>
      <c r="V102" s="115"/>
      <c r="W102" s="116"/>
      <c r="X102" s="43"/>
      <c r="Y102" s="115"/>
      <c r="Z102" s="116"/>
      <c r="AA102" s="43"/>
      <c r="AB102" s="115"/>
      <c r="AC102" s="116"/>
      <c r="AD102" s="43"/>
      <c r="AE102" s="115"/>
      <c r="AF102" s="116"/>
      <c r="AG102" s="43"/>
      <c r="AH102" s="109" t="s">
        <v>123</v>
      </c>
      <c r="AI102" s="111"/>
      <c r="AJ102" s="1">
        <v>20</v>
      </c>
      <c r="AK102" s="109" t="s">
        <v>123</v>
      </c>
      <c r="AL102" s="111"/>
      <c r="AM102" s="1">
        <v>20</v>
      </c>
      <c r="AN102" s="109"/>
      <c r="AO102" s="111"/>
      <c r="AQ102" s="115"/>
      <c r="AR102" s="116"/>
      <c r="AS102" s="61"/>
      <c r="AT102" s="115"/>
      <c r="AU102" s="116"/>
      <c r="AV102" s="43"/>
      <c r="AW102" s="46"/>
      <c r="AX102" s="43"/>
      <c r="AY102" s="43"/>
      <c r="AZ102" s="43"/>
      <c r="BA102" s="43"/>
      <c r="BB102" s="43"/>
      <c r="BC102" s="46"/>
      <c r="BD102" s="43"/>
      <c r="BE102" s="109"/>
      <c r="BF102" s="111"/>
      <c r="BG102" s="209">
        <f>SUM(I102:BD102)</f>
        <v>40</v>
      </c>
      <c r="BH102" s="210"/>
      <c r="BI102" s="303">
        <v>40</v>
      </c>
      <c r="BJ102" s="304"/>
      <c r="BK102" s="305"/>
      <c r="BL102" s="243" t="s">
        <v>493</v>
      </c>
      <c r="BM102" s="244"/>
      <c r="BN102" s="248">
        <v>40</v>
      </c>
      <c r="BO102" s="252"/>
      <c r="BR102" s="233"/>
      <c r="BS102" s="239"/>
      <c r="BT102" s="239"/>
      <c r="BU102" s="233"/>
      <c r="BV102" s="233"/>
    </row>
    <row r="103" spans="1:74" x14ac:dyDescent="0.2">
      <c r="A103" s="185" t="s">
        <v>509</v>
      </c>
      <c r="B103" s="185"/>
      <c r="C103" s="185"/>
      <c r="D103" s="100" t="s">
        <v>50</v>
      </c>
      <c r="E103" s="100"/>
      <c r="F103" s="100"/>
      <c r="G103" s="172"/>
      <c r="H103" s="173"/>
      <c r="I103" s="42"/>
      <c r="J103" s="172"/>
      <c r="K103" s="173"/>
      <c r="L103" s="42"/>
      <c r="M103" s="172"/>
      <c r="N103" s="173"/>
      <c r="O103" s="42"/>
      <c r="P103" s="172"/>
      <c r="Q103" s="173"/>
      <c r="R103" s="42"/>
      <c r="S103" s="115"/>
      <c r="T103" s="116"/>
      <c r="U103" s="43"/>
      <c r="V103" s="115"/>
      <c r="W103" s="116"/>
      <c r="X103" s="43"/>
      <c r="Y103" s="115"/>
      <c r="Z103" s="116"/>
      <c r="AA103" s="43"/>
      <c r="AB103" s="115"/>
      <c r="AC103" s="116"/>
      <c r="AD103" s="43"/>
      <c r="AE103" s="115"/>
      <c r="AF103" s="116"/>
      <c r="AG103" s="43"/>
      <c r="AH103" s="115"/>
      <c r="AI103" s="116"/>
      <c r="AJ103" s="61"/>
      <c r="AK103" s="115"/>
      <c r="AL103" s="116"/>
      <c r="AM103" s="61"/>
      <c r="AN103" s="115"/>
      <c r="AO103" s="116"/>
      <c r="AP103" s="61"/>
      <c r="AQ103" s="109" t="s">
        <v>123</v>
      </c>
      <c r="AR103" s="111"/>
      <c r="AS103" s="1">
        <v>20</v>
      </c>
      <c r="AT103" s="109" t="s">
        <v>123</v>
      </c>
      <c r="AU103" s="111"/>
      <c r="AV103" s="21">
        <v>20</v>
      </c>
      <c r="AW103" s="20" t="s">
        <v>123</v>
      </c>
      <c r="AX103" s="21">
        <v>20</v>
      </c>
      <c r="AY103" s="21" t="s">
        <v>123</v>
      </c>
      <c r="AZ103" s="21">
        <v>20</v>
      </c>
      <c r="BA103" s="21" t="s">
        <v>319</v>
      </c>
      <c r="BB103" s="21">
        <v>100</v>
      </c>
      <c r="BC103" s="20" t="s">
        <v>319</v>
      </c>
      <c r="BD103" s="21">
        <v>100</v>
      </c>
      <c r="BE103" s="109"/>
      <c r="BF103" s="111"/>
      <c r="BG103" s="209">
        <f>SUM(I103:BD103)</f>
        <v>280</v>
      </c>
      <c r="BH103" s="210"/>
      <c r="BI103" s="303">
        <v>260</v>
      </c>
      <c r="BJ103" s="304"/>
      <c r="BK103" s="305"/>
      <c r="BL103" s="243" t="s">
        <v>50</v>
      </c>
      <c r="BM103" s="244"/>
      <c r="BN103" s="248">
        <v>260</v>
      </c>
      <c r="BO103" s="252"/>
      <c r="BR103" s="233"/>
      <c r="BS103" s="239"/>
      <c r="BT103" s="239"/>
      <c r="BU103" s="233"/>
      <c r="BV103" s="233"/>
    </row>
    <row r="104" spans="1:74" x14ac:dyDescent="0.2">
      <c r="A104" s="185" t="s">
        <v>514</v>
      </c>
      <c r="B104" s="185"/>
      <c r="C104" s="185"/>
      <c r="D104" s="100" t="s">
        <v>513</v>
      </c>
      <c r="E104" s="100"/>
      <c r="F104" s="100"/>
      <c r="G104" s="172"/>
      <c r="H104" s="173"/>
      <c r="I104" s="42"/>
      <c r="J104" s="172"/>
      <c r="K104" s="173"/>
      <c r="L104" s="42"/>
      <c r="M104" s="172"/>
      <c r="N104" s="173"/>
      <c r="O104" s="42"/>
      <c r="P104" s="172"/>
      <c r="Q104" s="173"/>
      <c r="R104" s="42"/>
      <c r="S104" s="115"/>
      <c r="T104" s="116"/>
      <c r="U104" s="43"/>
      <c r="V104" s="115"/>
      <c r="W104" s="116"/>
      <c r="X104" s="43"/>
      <c r="Y104" s="115"/>
      <c r="Z104" s="116"/>
      <c r="AA104" s="43"/>
      <c r="AB104" s="115"/>
      <c r="AC104" s="116"/>
      <c r="AD104" s="43"/>
      <c r="AE104" s="115"/>
      <c r="AF104" s="116"/>
      <c r="AG104" s="43"/>
      <c r="AH104" s="115"/>
      <c r="AI104" s="116"/>
      <c r="AJ104" s="61"/>
      <c r="AK104" s="115"/>
      <c r="AL104" s="116"/>
      <c r="AM104" s="61"/>
      <c r="AN104" s="115"/>
      <c r="AO104" s="116"/>
      <c r="AP104" s="61"/>
      <c r="AQ104" s="109" t="s">
        <v>123</v>
      </c>
      <c r="AR104" s="111"/>
      <c r="AS104" s="1">
        <v>20</v>
      </c>
      <c r="AT104" s="109" t="s">
        <v>123</v>
      </c>
      <c r="AU104" s="111"/>
      <c r="AV104" s="21">
        <v>20</v>
      </c>
      <c r="AW104" s="20" t="s">
        <v>262</v>
      </c>
      <c r="AX104" s="21">
        <v>20</v>
      </c>
      <c r="AY104" s="43"/>
      <c r="AZ104" s="43"/>
      <c r="BA104" s="43"/>
      <c r="BB104" s="43"/>
      <c r="BC104" s="46"/>
      <c r="BD104" s="43"/>
      <c r="BE104" s="109"/>
      <c r="BF104" s="111"/>
      <c r="BG104" s="209">
        <f>SUM(I104:BD104)</f>
        <v>60</v>
      </c>
      <c r="BH104" s="210"/>
      <c r="BI104" s="303">
        <v>60</v>
      </c>
      <c r="BJ104" s="304"/>
      <c r="BK104" s="305"/>
      <c r="BL104" s="243" t="s">
        <v>513</v>
      </c>
      <c r="BM104" s="244"/>
      <c r="BN104" s="248">
        <f>60+160</f>
        <v>220</v>
      </c>
      <c r="BO104" s="252"/>
      <c r="BR104" s="233"/>
      <c r="BS104" s="239"/>
      <c r="BT104" s="239"/>
      <c r="BU104" s="233"/>
      <c r="BV104" s="233"/>
    </row>
    <row r="105" spans="1:74" x14ac:dyDescent="0.2">
      <c r="A105" s="185" t="s">
        <v>515</v>
      </c>
      <c r="B105" s="185"/>
      <c r="C105" s="185"/>
      <c r="D105" s="100" t="s">
        <v>513</v>
      </c>
      <c r="E105" s="100"/>
      <c r="F105" s="100"/>
      <c r="G105" s="172"/>
      <c r="H105" s="173"/>
      <c r="I105" s="42"/>
      <c r="J105" s="172"/>
      <c r="K105" s="173"/>
      <c r="L105" s="42"/>
      <c r="M105" s="172"/>
      <c r="N105" s="173"/>
      <c r="O105" s="42"/>
      <c r="P105" s="172"/>
      <c r="Q105" s="173"/>
      <c r="R105" s="42"/>
      <c r="S105" s="115"/>
      <c r="T105" s="116"/>
      <c r="U105" s="43"/>
      <c r="V105" s="115"/>
      <c r="W105" s="116"/>
      <c r="X105" s="43"/>
      <c r="Y105" s="115"/>
      <c r="Z105" s="116"/>
      <c r="AA105" s="43"/>
      <c r="AB105" s="115"/>
      <c r="AC105" s="116"/>
      <c r="AD105" s="43"/>
      <c r="AE105" s="115"/>
      <c r="AF105" s="116"/>
      <c r="AG105" s="43"/>
      <c r="AH105" s="115"/>
      <c r="AI105" s="116"/>
      <c r="AJ105" s="61"/>
      <c r="AK105" s="115"/>
      <c r="AL105" s="116"/>
      <c r="AM105" s="61"/>
      <c r="AN105" s="115"/>
      <c r="AO105" s="116"/>
      <c r="AP105" s="61"/>
      <c r="AQ105" s="109" t="s">
        <v>123</v>
      </c>
      <c r="AR105" s="111"/>
      <c r="AS105" s="1">
        <v>20</v>
      </c>
      <c r="AT105" s="109" t="s">
        <v>123</v>
      </c>
      <c r="AU105" s="111"/>
      <c r="AV105" s="21">
        <v>20</v>
      </c>
      <c r="AW105" s="20" t="s">
        <v>234</v>
      </c>
      <c r="AX105" s="21">
        <v>120</v>
      </c>
      <c r="AY105" s="43"/>
      <c r="AZ105" s="43"/>
      <c r="BA105" s="43"/>
      <c r="BB105" s="43"/>
      <c r="BC105" s="46"/>
      <c r="BD105" s="43"/>
      <c r="BE105" s="109"/>
      <c r="BF105" s="111"/>
      <c r="BG105" s="209">
        <f>SUM(I105:BD105)</f>
        <v>160</v>
      </c>
      <c r="BH105" s="210"/>
      <c r="BI105" s="303">
        <v>160</v>
      </c>
      <c r="BJ105" s="304"/>
      <c r="BK105" s="305"/>
      <c r="BL105" s="243"/>
      <c r="BM105" s="244"/>
      <c r="BN105" s="248"/>
      <c r="BO105" s="252"/>
      <c r="BR105" s="233"/>
      <c r="BS105" s="230"/>
      <c r="BT105" s="230"/>
      <c r="BU105" s="233"/>
      <c r="BV105" s="233"/>
    </row>
    <row r="106" spans="1:74" ht="17" thickBot="1" x14ac:dyDescent="0.25">
      <c r="A106" s="315" t="s">
        <v>606</v>
      </c>
      <c r="B106" s="315"/>
      <c r="C106" s="315"/>
      <c r="D106" s="316" t="s">
        <v>605</v>
      </c>
      <c r="E106" s="316"/>
      <c r="F106" s="316"/>
      <c r="G106" s="317"/>
      <c r="H106" s="318"/>
      <c r="I106" s="319"/>
      <c r="J106" s="317"/>
      <c r="K106" s="318"/>
      <c r="L106" s="319"/>
      <c r="M106" s="317"/>
      <c r="N106" s="318"/>
      <c r="O106" s="319"/>
      <c r="P106" s="317"/>
      <c r="Q106" s="318"/>
      <c r="R106" s="319"/>
      <c r="S106" s="256"/>
      <c r="T106" s="257"/>
      <c r="U106" s="258"/>
      <c r="V106" s="256"/>
      <c r="W106" s="257"/>
      <c r="X106" s="258"/>
      <c r="Y106" s="256"/>
      <c r="Z106" s="257"/>
      <c r="AA106" s="258"/>
      <c r="AB106" s="256"/>
      <c r="AC106" s="257"/>
      <c r="AD106" s="258"/>
      <c r="AE106" s="256"/>
      <c r="AF106" s="257"/>
      <c r="AG106" s="258"/>
      <c r="AH106" s="256"/>
      <c r="AI106" s="257"/>
      <c r="AJ106" s="327"/>
      <c r="AK106" s="256"/>
      <c r="AL106" s="257"/>
      <c r="AM106" s="327"/>
      <c r="AN106" s="256"/>
      <c r="AO106" s="257"/>
      <c r="AP106" s="327"/>
      <c r="AQ106" s="256"/>
      <c r="AR106" s="257"/>
      <c r="AS106" s="327"/>
      <c r="AT106" s="256"/>
      <c r="AU106" s="257"/>
      <c r="AV106" s="258"/>
      <c r="AW106" s="259"/>
      <c r="AX106" s="258"/>
      <c r="AY106" s="258"/>
      <c r="AZ106" s="258"/>
      <c r="BA106" s="23" t="s">
        <v>123</v>
      </c>
      <c r="BB106" s="23">
        <v>20</v>
      </c>
      <c r="BC106" s="259"/>
      <c r="BD106" s="258"/>
      <c r="BE106" s="144"/>
      <c r="BF106" s="145"/>
      <c r="BG106" s="328">
        <f>SUM(I106:BD106)</f>
        <v>20</v>
      </c>
      <c r="BH106" s="329"/>
      <c r="BI106" s="303">
        <v>20</v>
      </c>
      <c r="BJ106" s="304"/>
      <c r="BK106" s="305"/>
      <c r="BL106" s="245" t="s">
        <v>605</v>
      </c>
      <c r="BM106" s="246"/>
      <c r="BN106" s="254">
        <v>20</v>
      </c>
      <c r="BO106" s="255"/>
      <c r="BR106" s="233"/>
      <c r="BS106" s="230"/>
      <c r="BT106" s="230"/>
      <c r="BU106" s="233"/>
      <c r="BV106" s="233"/>
    </row>
    <row r="107" spans="1:74" x14ac:dyDescent="0.2">
      <c r="A107" s="320"/>
      <c r="B107" s="320"/>
      <c r="C107" s="320"/>
      <c r="D107" s="262"/>
      <c r="E107" s="262"/>
      <c r="F107" s="262"/>
      <c r="G107" s="262"/>
      <c r="H107" s="262"/>
      <c r="I107" s="247"/>
      <c r="J107" s="262"/>
      <c r="K107" s="262"/>
      <c r="L107" s="247"/>
      <c r="M107" s="262"/>
      <c r="N107" s="262"/>
      <c r="O107" s="247"/>
      <c r="P107" s="262"/>
      <c r="Q107" s="262"/>
      <c r="R107" s="247"/>
      <c r="S107" s="262"/>
      <c r="T107" s="262"/>
      <c r="U107" s="247"/>
      <c r="V107" s="262"/>
      <c r="W107" s="262"/>
      <c r="X107" s="247"/>
      <c r="Y107" s="262"/>
      <c r="Z107" s="262"/>
      <c r="AA107" s="247"/>
      <c r="AB107" s="262"/>
      <c r="AC107" s="262"/>
      <c r="AD107" s="247"/>
      <c r="AE107" s="262"/>
      <c r="AF107" s="262"/>
      <c r="AG107" s="247"/>
      <c r="AH107" s="262"/>
      <c r="AI107" s="262"/>
      <c r="AJ107" s="233"/>
      <c r="AK107" s="262"/>
      <c r="AL107" s="262"/>
      <c r="AM107" s="233"/>
      <c r="AN107" s="262"/>
      <c r="AO107" s="262"/>
      <c r="AP107" s="233"/>
      <c r="AQ107" s="262"/>
      <c r="AR107" s="262"/>
      <c r="AS107" s="233"/>
      <c r="AT107" s="262"/>
      <c r="AU107" s="262"/>
      <c r="AV107" s="247"/>
      <c r="AW107" s="247"/>
      <c r="AX107" s="247"/>
      <c r="AY107" s="247"/>
      <c r="AZ107" s="247"/>
      <c r="BA107" s="247"/>
      <c r="BB107" s="247"/>
      <c r="BC107" s="247"/>
      <c r="BD107" s="247"/>
      <c r="BE107" s="262"/>
      <c r="BF107" s="262"/>
      <c r="BG107" s="262"/>
      <c r="BH107" s="262"/>
      <c r="BR107" s="233"/>
      <c r="BS107" s="230"/>
      <c r="BT107" s="230"/>
      <c r="BU107" s="233"/>
      <c r="BV107" s="233"/>
    </row>
    <row r="108" spans="1:74" x14ac:dyDescent="0.2">
      <c r="A108" s="320"/>
      <c r="B108" s="320"/>
      <c r="C108" s="320"/>
      <c r="D108" s="262"/>
      <c r="E108" s="262"/>
      <c r="F108" s="262"/>
      <c r="G108" s="262"/>
      <c r="H108" s="262"/>
      <c r="I108" s="247"/>
      <c r="J108" s="262"/>
      <c r="K108" s="262"/>
      <c r="L108" s="247"/>
      <c r="M108" s="262"/>
      <c r="N108" s="262"/>
      <c r="O108" s="247"/>
      <c r="P108" s="262"/>
      <c r="Q108" s="262"/>
      <c r="R108" s="247"/>
      <c r="S108" s="262"/>
      <c r="T108" s="262"/>
      <c r="U108" s="247"/>
      <c r="V108" s="262"/>
      <c r="W108" s="262"/>
      <c r="X108" s="247"/>
      <c r="Y108" s="262"/>
      <c r="Z108" s="262"/>
      <c r="AA108" s="247"/>
      <c r="AB108" s="262"/>
      <c r="AC108" s="262"/>
      <c r="AD108" s="247"/>
      <c r="AE108" s="262"/>
      <c r="AF108" s="262"/>
      <c r="AG108" s="247"/>
      <c r="AH108" s="262"/>
      <c r="AI108" s="262"/>
      <c r="AJ108" s="233"/>
      <c r="AK108" s="262"/>
      <c r="AL108" s="262"/>
      <c r="AM108" s="233"/>
      <c r="AN108" s="262"/>
      <c r="AO108" s="262"/>
      <c r="AP108" s="233"/>
      <c r="AQ108" s="262"/>
      <c r="AR108" s="262"/>
      <c r="AS108" s="233"/>
      <c r="AT108" s="262"/>
      <c r="AU108" s="262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62"/>
      <c r="BF108" s="262"/>
      <c r="BG108" s="262"/>
      <c r="BH108" s="262"/>
      <c r="BR108" s="233"/>
      <c r="BS108" s="230"/>
      <c r="BT108" s="230"/>
      <c r="BU108" s="233"/>
      <c r="BV108" s="233"/>
    </row>
    <row r="109" spans="1:74" x14ac:dyDescent="0.2">
      <c r="A109" s="320"/>
      <c r="B109" s="320"/>
      <c r="C109" s="320"/>
      <c r="D109" s="262"/>
      <c r="E109" s="262"/>
      <c r="F109" s="262"/>
      <c r="G109" s="262"/>
      <c r="H109" s="262"/>
      <c r="I109" s="247"/>
      <c r="J109" s="262"/>
      <c r="K109" s="262"/>
      <c r="L109" s="247"/>
      <c r="M109" s="262"/>
      <c r="N109" s="262"/>
      <c r="O109" s="247"/>
      <c r="P109" s="262"/>
      <c r="Q109" s="262"/>
      <c r="R109" s="247"/>
      <c r="S109" s="262"/>
      <c r="T109" s="262"/>
      <c r="U109" s="247"/>
      <c r="V109" s="262"/>
      <c r="W109" s="262"/>
      <c r="X109" s="247"/>
      <c r="Y109" s="262"/>
      <c r="Z109" s="262"/>
      <c r="AA109" s="247"/>
      <c r="AB109" s="262"/>
      <c r="AC109" s="262"/>
      <c r="AD109" s="247"/>
      <c r="AE109" s="262"/>
      <c r="AF109" s="262"/>
      <c r="AG109" s="247"/>
      <c r="AH109" s="262"/>
      <c r="AI109" s="262"/>
      <c r="AJ109" s="233"/>
      <c r="AK109" s="262"/>
      <c r="AL109" s="262"/>
      <c r="AM109" s="233"/>
      <c r="AN109" s="262"/>
      <c r="AO109" s="262"/>
      <c r="AP109" s="233"/>
      <c r="AQ109" s="262"/>
      <c r="AR109" s="262"/>
      <c r="AS109" s="233"/>
      <c r="AT109" s="262"/>
      <c r="AU109" s="262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62"/>
      <c r="BF109" s="262"/>
      <c r="BG109" s="262"/>
      <c r="BH109" s="262"/>
      <c r="BR109" s="233"/>
      <c r="BS109" s="230"/>
      <c r="BT109" s="230"/>
      <c r="BU109" s="233"/>
      <c r="BV109" s="233"/>
    </row>
    <row r="110" spans="1:74" x14ac:dyDescent="0.2">
      <c r="A110" s="320"/>
      <c r="B110" s="320"/>
      <c r="C110" s="320"/>
      <c r="D110" s="262"/>
      <c r="E110" s="262"/>
      <c r="F110" s="262"/>
      <c r="G110" s="262"/>
      <c r="H110" s="262"/>
      <c r="I110" s="247"/>
      <c r="J110" s="262"/>
      <c r="K110" s="262"/>
      <c r="L110" s="247"/>
      <c r="M110" s="262"/>
      <c r="N110" s="262"/>
      <c r="O110" s="247"/>
      <c r="P110" s="262"/>
      <c r="Q110" s="262"/>
      <c r="R110" s="247"/>
      <c r="S110" s="262"/>
      <c r="T110" s="262"/>
      <c r="U110" s="247"/>
      <c r="V110" s="262"/>
      <c r="W110" s="262"/>
      <c r="X110" s="247"/>
      <c r="Y110" s="262"/>
      <c r="Z110" s="262"/>
      <c r="AA110" s="247"/>
      <c r="AB110" s="262"/>
      <c r="AC110" s="262"/>
      <c r="AD110" s="247"/>
      <c r="AE110" s="262"/>
      <c r="AF110" s="262"/>
      <c r="AG110" s="247"/>
      <c r="AH110" s="262"/>
      <c r="AI110" s="262"/>
      <c r="AJ110" s="233"/>
      <c r="AK110" s="262"/>
      <c r="AL110" s="262"/>
      <c r="AM110" s="233"/>
      <c r="AN110" s="262"/>
      <c r="AO110" s="262"/>
      <c r="AP110" s="233"/>
      <c r="AQ110" s="262"/>
      <c r="AR110" s="262"/>
      <c r="AS110" s="233"/>
      <c r="AT110" s="262"/>
      <c r="AU110" s="262"/>
      <c r="AV110" s="247"/>
      <c r="AW110" s="247"/>
      <c r="AX110" s="247"/>
      <c r="AY110" s="247"/>
      <c r="AZ110" s="247"/>
      <c r="BA110" s="247"/>
      <c r="BB110" s="247"/>
      <c r="BC110" s="247"/>
      <c r="BD110" s="247"/>
      <c r="BE110" s="262"/>
      <c r="BF110" s="262"/>
      <c r="BG110" s="262"/>
      <c r="BH110" s="262"/>
      <c r="BR110" s="233"/>
      <c r="BS110" s="233"/>
      <c r="BT110" s="233"/>
      <c r="BU110" s="233"/>
      <c r="BV110" s="233"/>
    </row>
    <row r="111" spans="1:74" x14ac:dyDescent="0.2">
      <c r="A111" s="320"/>
      <c r="B111" s="320"/>
      <c r="C111" s="320"/>
      <c r="D111" s="262"/>
      <c r="E111" s="262"/>
      <c r="F111" s="262"/>
      <c r="G111" s="262"/>
      <c r="H111" s="262"/>
      <c r="I111" s="247"/>
      <c r="J111" s="262"/>
      <c r="K111" s="262"/>
      <c r="L111" s="247"/>
      <c r="M111" s="262"/>
      <c r="N111" s="262"/>
      <c r="O111" s="247"/>
      <c r="P111" s="262"/>
      <c r="Q111" s="262"/>
      <c r="R111" s="247"/>
      <c r="S111" s="262"/>
      <c r="T111" s="262"/>
      <c r="U111" s="247"/>
      <c r="V111" s="262"/>
      <c r="W111" s="262"/>
      <c r="X111" s="247"/>
      <c r="Y111" s="262"/>
      <c r="Z111" s="262"/>
      <c r="AA111" s="247"/>
      <c r="AB111" s="262"/>
      <c r="AC111" s="262"/>
      <c r="AD111" s="247"/>
      <c r="AE111" s="262"/>
      <c r="AF111" s="262"/>
      <c r="AG111" s="247"/>
      <c r="AH111" s="262"/>
      <c r="AI111" s="262"/>
      <c r="AJ111" s="233"/>
      <c r="AK111" s="262"/>
      <c r="AL111" s="262"/>
      <c r="AM111" s="233"/>
      <c r="AN111" s="262"/>
      <c r="AO111" s="262"/>
      <c r="AP111" s="233"/>
      <c r="AQ111" s="262"/>
      <c r="AR111" s="262"/>
      <c r="AS111" s="233"/>
      <c r="AT111" s="262"/>
      <c r="AU111" s="262"/>
      <c r="AV111" s="247"/>
      <c r="AW111" s="247"/>
      <c r="AX111" s="247"/>
      <c r="AY111" s="247"/>
      <c r="AZ111" s="247"/>
      <c r="BA111" s="247"/>
      <c r="BB111" s="247"/>
      <c r="BC111" s="247"/>
      <c r="BD111" s="247"/>
      <c r="BE111" s="262"/>
      <c r="BF111" s="262"/>
      <c r="BG111" s="262"/>
      <c r="BH111" s="262"/>
      <c r="BR111" s="233"/>
      <c r="BS111" s="233"/>
      <c r="BT111" s="233"/>
      <c r="BU111" s="233"/>
      <c r="BV111" s="233"/>
    </row>
    <row r="112" spans="1:74" x14ac:dyDescent="0.2">
      <c r="A112" s="320"/>
      <c r="B112" s="320"/>
      <c r="C112" s="320"/>
      <c r="D112" s="262"/>
      <c r="E112" s="262"/>
      <c r="F112" s="262"/>
      <c r="G112" s="262"/>
      <c r="H112" s="262"/>
      <c r="I112" s="247"/>
      <c r="J112" s="262"/>
      <c r="K112" s="262"/>
      <c r="L112" s="247"/>
      <c r="M112" s="262"/>
      <c r="N112" s="262"/>
      <c r="O112" s="247"/>
      <c r="P112" s="262"/>
      <c r="Q112" s="262"/>
      <c r="R112" s="247"/>
      <c r="S112" s="262"/>
      <c r="T112" s="262"/>
      <c r="U112" s="247"/>
      <c r="V112" s="262"/>
      <c r="W112" s="262"/>
      <c r="X112" s="247"/>
      <c r="Y112" s="262"/>
      <c r="Z112" s="262"/>
      <c r="AA112" s="247"/>
      <c r="AB112" s="262"/>
      <c r="AC112" s="262"/>
      <c r="AD112" s="247"/>
      <c r="AE112" s="262"/>
      <c r="AF112" s="262"/>
      <c r="AG112" s="247"/>
      <c r="AH112" s="262"/>
      <c r="AI112" s="262"/>
      <c r="AJ112" s="233"/>
      <c r="AK112" s="262"/>
      <c r="AL112" s="262"/>
      <c r="AM112" s="233"/>
      <c r="AN112" s="262"/>
      <c r="AO112" s="262"/>
      <c r="AP112" s="233"/>
      <c r="AQ112" s="262"/>
      <c r="AR112" s="262"/>
      <c r="AS112" s="233"/>
      <c r="AT112" s="262"/>
      <c r="AU112" s="262"/>
      <c r="AV112" s="247"/>
      <c r="AW112" s="247"/>
      <c r="AX112" s="247"/>
      <c r="AY112" s="247"/>
      <c r="AZ112" s="247"/>
      <c r="BA112" s="247"/>
      <c r="BB112" s="247"/>
      <c r="BC112" s="247"/>
      <c r="BD112" s="247"/>
      <c r="BE112" s="262"/>
      <c r="BF112" s="262"/>
      <c r="BG112" s="262"/>
      <c r="BH112" s="262"/>
      <c r="BR112" s="233"/>
      <c r="BS112" s="233"/>
      <c r="BT112" s="233"/>
      <c r="BU112" s="233"/>
      <c r="BV112" s="233"/>
    </row>
    <row r="113" spans="1:78" x14ac:dyDescent="0.2">
      <c r="A113" s="321"/>
      <c r="B113" s="321"/>
      <c r="C113" s="321"/>
      <c r="D113" s="322"/>
      <c r="E113" s="322"/>
      <c r="F113" s="322"/>
      <c r="G113" s="322"/>
      <c r="H113" s="322"/>
      <c r="I113" s="323"/>
      <c r="J113" s="322"/>
      <c r="K113" s="322"/>
      <c r="L113" s="323"/>
      <c r="M113" s="322"/>
      <c r="N113" s="322"/>
      <c r="O113" s="323"/>
      <c r="P113" s="322"/>
      <c r="Q113" s="322"/>
      <c r="R113" s="323"/>
      <c r="S113" s="322"/>
      <c r="T113" s="322"/>
      <c r="U113" s="323"/>
      <c r="V113" s="322"/>
      <c r="W113" s="322"/>
      <c r="X113" s="323"/>
      <c r="Y113" s="322"/>
      <c r="Z113" s="322"/>
      <c r="AA113" s="323"/>
      <c r="AB113" s="322"/>
      <c r="AC113" s="322"/>
      <c r="AD113" s="323"/>
      <c r="AE113" s="322"/>
      <c r="AF113" s="322"/>
      <c r="AG113" s="323"/>
      <c r="AH113" s="322"/>
      <c r="AI113" s="322"/>
      <c r="AJ113" s="324"/>
      <c r="AK113" s="322"/>
      <c r="AL113" s="322"/>
      <c r="AM113" s="230"/>
      <c r="AN113" s="239"/>
      <c r="AO113" s="239"/>
      <c r="AP113" s="230"/>
      <c r="AQ113" s="239"/>
      <c r="AR113" s="239"/>
      <c r="AS113" s="230"/>
      <c r="AT113" s="239"/>
      <c r="AU113" s="239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9"/>
      <c r="BF113" s="239"/>
      <c r="BG113" s="262"/>
      <c r="BH113" s="262"/>
      <c r="BR113" s="233"/>
      <c r="BS113" s="233"/>
      <c r="BT113" s="233"/>
      <c r="BU113" s="233"/>
      <c r="BV113" s="233"/>
    </row>
    <row r="114" spans="1:78" x14ac:dyDescent="0.2">
      <c r="A114" s="322"/>
      <c r="B114" s="322"/>
      <c r="C114" s="322"/>
      <c r="D114" s="322"/>
      <c r="E114" s="322"/>
      <c r="F114" s="322"/>
      <c r="G114" s="322"/>
      <c r="H114" s="322"/>
      <c r="I114" s="323"/>
      <c r="J114" s="322"/>
      <c r="K114" s="322"/>
      <c r="L114" s="323"/>
      <c r="M114" s="322"/>
      <c r="N114" s="322"/>
      <c r="O114" s="323"/>
      <c r="P114" s="322"/>
      <c r="Q114" s="322"/>
      <c r="R114" s="323"/>
      <c r="S114" s="322"/>
      <c r="T114" s="322"/>
      <c r="U114" s="323"/>
      <c r="V114" s="322"/>
      <c r="W114" s="322"/>
      <c r="X114" s="323"/>
      <c r="Y114" s="322"/>
      <c r="Z114" s="322"/>
      <c r="AA114" s="323"/>
      <c r="AB114" s="322"/>
      <c r="AC114" s="322"/>
      <c r="AD114" s="323"/>
      <c r="AE114" s="322"/>
      <c r="AF114" s="322"/>
      <c r="AG114" s="323"/>
      <c r="AH114" s="322"/>
      <c r="AI114" s="322"/>
      <c r="AJ114" s="324"/>
      <c r="AK114" s="322"/>
      <c r="AL114" s="322"/>
      <c r="AM114" s="230"/>
      <c r="AN114" s="239"/>
      <c r="AO114" s="239"/>
      <c r="AP114" s="230"/>
      <c r="AQ114" s="239"/>
      <c r="AR114" s="239"/>
      <c r="AS114" s="230"/>
      <c r="AT114" s="239"/>
      <c r="AU114" s="239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9"/>
      <c r="BF114" s="239"/>
      <c r="BG114" s="262"/>
      <c r="BH114" s="262"/>
      <c r="BR114" s="233"/>
      <c r="BS114" s="233"/>
      <c r="BT114" s="233"/>
      <c r="BU114" s="233"/>
      <c r="BV114" s="233"/>
    </row>
    <row r="115" spans="1:78" x14ac:dyDescent="0.2">
      <c r="A115" s="322"/>
      <c r="B115" s="322"/>
      <c r="C115" s="322"/>
      <c r="D115" s="322"/>
      <c r="E115" s="322"/>
      <c r="F115" s="322"/>
      <c r="G115" s="322"/>
      <c r="H115" s="322"/>
      <c r="I115" s="323"/>
      <c r="J115" s="322"/>
      <c r="K115" s="322"/>
      <c r="L115" s="323"/>
      <c r="M115" s="322"/>
      <c r="N115" s="322"/>
      <c r="O115" s="323"/>
      <c r="P115" s="322"/>
      <c r="Q115" s="322"/>
      <c r="R115" s="323"/>
      <c r="S115" s="322"/>
      <c r="T115" s="322"/>
      <c r="U115" s="323"/>
      <c r="V115" s="322"/>
      <c r="W115" s="322"/>
      <c r="X115" s="323"/>
      <c r="Y115" s="322"/>
      <c r="Z115" s="322"/>
      <c r="AA115" s="323"/>
      <c r="AB115" s="322"/>
      <c r="AC115" s="322"/>
      <c r="AD115" s="323"/>
      <c r="AE115" s="322"/>
      <c r="AF115" s="322"/>
      <c r="AG115" s="323"/>
      <c r="AH115" s="322"/>
      <c r="AI115" s="322"/>
      <c r="AJ115" s="324"/>
      <c r="AK115" s="322"/>
      <c r="AL115" s="322"/>
      <c r="AM115" s="230"/>
      <c r="AN115" s="239"/>
      <c r="AO115" s="239"/>
      <c r="AP115" s="230"/>
      <c r="AQ115" s="239"/>
      <c r="AR115" s="239"/>
      <c r="AS115" s="230"/>
      <c r="AT115" s="239"/>
      <c r="AU115" s="239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9"/>
      <c r="BF115" s="239"/>
      <c r="BG115" s="262"/>
      <c r="BH115" s="262"/>
      <c r="BR115" s="233"/>
      <c r="BS115" s="233"/>
      <c r="BT115" s="233"/>
      <c r="BU115" s="233"/>
      <c r="BV115" s="233"/>
    </row>
    <row r="116" spans="1:78" x14ac:dyDescent="0.2">
      <c r="A116" s="322"/>
      <c r="B116" s="322"/>
      <c r="C116" s="322"/>
      <c r="D116" s="322"/>
      <c r="E116" s="322"/>
      <c r="F116" s="322"/>
      <c r="G116" s="322"/>
      <c r="H116" s="322"/>
      <c r="I116" s="323"/>
      <c r="J116" s="322"/>
      <c r="K116" s="322"/>
      <c r="L116" s="323"/>
      <c r="M116" s="322"/>
      <c r="N116" s="322"/>
      <c r="O116" s="323"/>
      <c r="P116" s="322"/>
      <c r="Q116" s="322"/>
      <c r="R116" s="323"/>
      <c r="S116" s="322"/>
      <c r="T116" s="322"/>
      <c r="U116" s="323"/>
      <c r="V116" s="322"/>
      <c r="W116" s="322"/>
      <c r="X116" s="323"/>
      <c r="Y116" s="322"/>
      <c r="Z116" s="322"/>
      <c r="AA116" s="323"/>
      <c r="AB116" s="322"/>
      <c r="AC116" s="322"/>
      <c r="AD116" s="323"/>
      <c r="AE116" s="322"/>
      <c r="AF116" s="322"/>
      <c r="AG116" s="323"/>
      <c r="AH116" s="322"/>
      <c r="AI116" s="322"/>
      <c r="AJ116" s="324"/>
      <c r="AK116" s="322"/>
      <c r="AL116" s="322"/>
      <c r="AM116" s="230"/>
      <c r="AN116" s="239"/>
      <c r="AO116" s="239"/>
      <c r="AP116" s="230"/>
      <c r="AQ116" s="239"/>
      <c r="AR116" s="239"/>
      <c r="AS116" s="230"/>
      <c r="AT116" s="239"/>
      <c r="AU116" s="239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9"/>
      <c r="BF116" s="239"/>
      <c r="BG116" s="262"/>
      <c r="BH116" s="262"/>
      <c r="BR116" s="233"/>
      <c r="BS116" s="233"/>
      <c r="BT116" s="233"/>
      <c r="BU116" s="233"/>
      <c r="BV116" s="233"/>
    </row>
    <row r="117" spans="1:78" x14ac:dyDescent="0.2">
      <c r="A117" s="325"/>
      <c r="B117" s="325"/>
      <c r="C117" s="325"/>
      <c r="D117" s="325"/>
      <c r="E117" s="325"/>
      <c r="F117" s="325"/>
      <c r="G117" s="325"/>
      <c r="H117" s="325"/>
      <c r="I117" s="326"/>
      <c r="J117" s="325"/>
      <c r="K117" s="325"/>
      <c r="L117" s="326"/>
      <c r="M117" s="325"/>
      <c r="N117" s="325"/>
      <c r="O117" s="326"/>
      <c r="P117" s="325"/>
      <c r="Q117" s="325"/>
      <c r="R117" s="326"/>
      <c r="S117" s="322"/>
      <c r="T117" s="322"/>
      <c r="U117" s="323"/>
      <c r="V117" s="322"/>
      <c r="W117" s="322"/>
      <c r="X117" s="323"/>
      <c r="Y117" s="322"/>
      <c r="Z117" s="322"/>
      <c r="AA117" s="323"/>
      <c r="AB117" s="322"/>
      <c r="AC117" s="322"/>
      <c r="AD117" s="323"/>
      <c r="AE117" s="322"/>
      <c r="AF117" s="322"/>
      <c r="AG117" s="323"/>
      <c r="AH117" s="322"/>
      <c r="AI117" s="322"/>
      <c r="AJ117" s="324"/>
      <c r="AK117" s="322"/>
      <c r="AL117" s="322"/>
      <c r="AM117" s="230"/>
      <c r="AN117" s="239"/>
      <c r="AO117" s="239"/>
      <c r="AP117" s="230"/>
      <c r="AQ117" s="239"/>
      <c r="AR117" s="239"/>
      <c r="AS117" s="230"/>
      <c r="AT117" s="239"/>
      <c r="AU117" s="239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9"/>
      <c r="BF117" s="239"/>
      <c r="BG117" s="262"/>
      <c r="BH117" s="262"/>
      <c r="BR117" s="233"/>
      <c r="BS117" s="233"/>
      <c r="BT117" s="233"/>
      <c r="BU117" s="233"/>
      <c r="BV117" s="233"/>
    </row>
    <row r="118" spans="1:78" x14ac:dyDescent="0.2">
      <c r="A118" s="322"/>
      <c r="B118" s="322"/>
      <c r="C118" s="322"/>
      <c r="D118" s="322"/>
      <c r="E118" s="322"/>
      <c r="F118" s="322"/>
      <c r="G118" s="322"/>
      <c r="H118" s="322"/>
      <c r="I118" s="323"/>
      <c r="J118" s="322"/>
      <c r="K118" s="322"/>
      <c r="L118" s="323"/>
      <c r="M118" s="322"/>
      <c r="N118" s="322"/>
      <c r="O118" s="323"/>
      <c r="P118" s="322"/>
      <c r="Q118" s="322"/>
      <c r="R118" s="323"/>
      <c r="S118" s="322"/>
      <c r="T118" s="322"/>
      <c r="U118" s="323"/>
      <c r="V118" s="322"/>
      <c r="W118" s="322"/>
      <c r="X118" s="323"/>
      <c r="Y118" s="322"/>
      <c r="Z118" s="322"/>
      <c r="AA118" s="323"/>
      <c r="AB118" s="322"/>
      <c r="AC118" s="322"/>
      <c r="AD118" s="323"/>
      <c r="AE118" s="322"/>
      <c r="AF118" s="322"/>
      <c r="AG118" s="323"/>
      <c r="AH118" s="322"/>
      <c r="AI118" s="322"/>
      <c r="AJ118" s="324"/>
      <c r="AK118" s="322"/>
      <c r="AL118" s="322"/>
      <c r="AM118" s="230"/>
      <c r="AN118" s="239"/>
      <c r="AO118" s="239"/>
      <c r="AP118" s="230"/>
      <c r="AQ118" s="239"/>
      <c r="AR118" s="239"/>
      <c r="AS118" s="230"/>
      <c r="AT118" s="239"/>
      <c r="AU118" s="239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9"/>
      <c r="BF118" s="239"/>
      <c r="BG118" s="262"/>
      <c r="BH118" s="262"/>
      <c r="BR118" s="233"/>
      <c r="BS118" s="233"/>
      <c r="BT118" s="233"/>
      <c r="BU118" s="233"/>
      <c r="BV118" s="233"/>
    </row>
    <row r="119" spans="1:78" x14ac:dyDescent="0.2">
      <c r="A119" s="322"/>
      <c r="B119" s="322"/>
      <c r="C119" s="322"/>
      <c r="D119" s="322"/>
      <c r="E119" s="322"/>
      <c r="F119" s="322"/>
      <c r="G119" s="322"/>
      <c r="H119" s="322"/>
      <c r="I119" s="323"/>
      <c r="J119" s="322"/>
      <c r="K119" s="322"/>
      <c r="L119" s="323"/>
      <c r="M119" s="322"/>
      <c r="N119" s="322"/>
      <c r="O119" s="323"/>
      <c r="P119" s="322"/>
      <c r="Q119" s="322"/>
      <c r="R119" s="323"/>
      <c r="S119" s="322"/>
      <c r="T119" s="322"/>
      <c r="U119" s="323"/>
      <c r="V119" s="322"/>
      <c r="W119" s="322"/>
      <c r="X119" s="323"/>
      <c r="Y119" s="322"/>
      <c r="Z119" s="322"/>
      <c r="AA119" s="323"/>
      <c r="AB119" s="322"/>
      <c r="AC119" s="322"/>
      <c r="AD119" s="323"/>
      <c r="AE119" s="322"/>
      <c r="AF119" s="322"/>
      <c r="AG119" s="323"/>
      <c r="AH119" s="322"/>
      <c r="AI119" s="322"/>
      <c r="AJ119" s="324"/>
      <c r="AK119" s="322"/>
      <c r="AL119" s="322"/>
      <c r="AM119" s="230"/>
      <c r="AN119" s="239"/>
      <c r="AO119" s="239"/>
      <c r="AP119" s="230"/>
      <c r="AQ119" s="239"/>
      <c r="AR119" s="239"/>
      <c r="AS119" s="230"/>
      <c r="AT119" s="239"/>
      <c r="AU119" s="239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9"/>
      <c r="BF119" s="239"/>
      <c r="BG119" s="262"/>
      <c r="BH119" s="262"/>
      <c r="BR119" s="233"/>
      <c r="BS119" s="233"/>
      <c r="BT119" s="233"/>
      <c r="BU119" s="233"/>
      <c r="BV119" s="233"/>
    </row>
    <row r="120" spans="1:78" x14ac:dyDescent="0.2">
      <c r="A120" s="322"/>
      <c r="B120" s="322"/>
      <c r="C120" s="322"/>
      <c r="D120" s="322"/>
      <c r="E120" s="322"/>
      <c r="F120" s="322"/>
      <c r="G120" s="322"/>
      <c r="H120" s="322"/>
      <c r="I120" s="323"/>
      <c r="J120" s="322"/>
      <c r="K120" s="322"/>
      <c r="L120" s="323"/>
      <c r="M120" s="322"/>
      <c r="N120" s="322"/>
      <c r="O120" s="323"/>
      <c r="P120" s="322"/>
      <c r="Q120" s="322"/>
      <c r="R120" s="323"/>
      <c r="S120" s="322"/>
      <c r="T120" s="322"/>
      <c r="U120" s="323"/>
      <c r="V120" s="322"/>
      <c r="W120" s="322"/>
      <c r="X120" s="323"/>
      <c r="Y120" s="322"/>
      <c r="Z120" s="322"/>
      <c r="AA120" s="323"/>
      <c r="AB120" s="322"/>
      <c r="AC120" s="322"/>
      <c r="AD120" s="323"/>
      <c r="AE120" s="322"/>
      <c r="AF120" s="322"/>
      <c r="AG120" s="323"/>
      <c r="AH120" s="322"/>
      <c r="AI120" s="322"/>
      <c r="AJ120" s="324"/>
      <c r="AK120" s="322"/>
      <c r="AL120" s="322"/>
      <c r="AM120" s="230"/>
      <c r="AN120" s="239"/>
      <c r="AO120" s="239"/>
      <c r="AP120" s="230"/>
      <c r="AQ120" s="239"/>
      <c r="AR120" s="239"/>
      <c r="AS120" s="230"/>
      <c r="AT120" s="239"/>
      <c r="AU120" s="239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9"/>
      <c r="BF120" s="239"/>
      <c r="BG120" s="262"/>
      <c r="BH120" s="262"/>
      <c r="BR120" s="233"/>
      <c r="BS120" s="233"/>
      <c r="BT120" s="233"/>
      <c r="BU120" s="233"/>
      <c r="BV120" s="233"/>
    </row>
    <row r="121" spans="1:78" x14ac:dyDescent="0.2">
      <c r="A121" s="322"/>
      <c r="B121" s="322"/>
      <c r="C121" s="322"/>
      <c r="D121" s="322"/>
      <c r="E121" s="322"/>
      <c r="F121" s="322"/>
      <c r="G121" s="322"/>
      <c r="H121" s="322"/>
      <c r="I121" s="323"/>
      <c r="J121" s="322"/>
      <c r="K121" s="322"/>
      <c r="L121" s="323"/>
      <c r="M121" s="322"/>
      <c r="N121" s="322"/>
      <c r="O121" s="323"/>
      <c r="P121" s="322"/>
      <c r="Q121" s="322"/>
      <c r="R121" s="323"/>
      <c r="S121" s="322"/>
      <c r="T121" s="322"/>
      <c r="U121" s="323"/>
      <c r="V121" s="322"/>
      <c r="W121" s="322"/>
      <c r="X121" s="323"/>
      <c r="Y121" s="322"/>
      <c r="Z121" s="322"/>
      <c r="AA121" s="323"/>
      <c r="AB121" s="322"/>
      <c r="AC121" s="322"/>
      <c r="AD121" s="323"/>
      <c r="AE121" s="322"/>
      <c r="AF121" s="322"/>
      <c r="AG121" s="323"/>
      <c r="AH121" s="322"/>
      <c r="AI121" s="322"/>
      <c r="AJ121" s="324"/>
      <c r="AK121" s="322"/>
      <c r="AL121" s="322"/>
      <c r="AM121" s="230"/>
      <c r="AN121" s="239"/>
      <c r="AO121" s="239"/>
      <c r="AP121" s="230"/>
      <c r="AQ121" s="239"/>
      <c r="AR121" s="239"/>
      <c r="AS121" s="230"/>
      <c r="AT121" s="239"/>
      <c r="AU121" s="239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9"/>
      <c r="BF121" s="239"/>
      <c r="BG121" s="262"/>
      <c r="BH121" s="262"/>
      <c r="BR121" s="233"/>
      <c r="BS121" s="233"/>
      <c r="BT121" s="233"/>
      <c r="BU121" s="233"/>
      <c r="BV121" s="233"/>
    </row>
    <row r="122" spans="1:78" x14ac:dyDescent="0.2">
      <c r="A122" s="322"/>
      <c r="B122" s="322"/>
      <c r="C122" s="322"/>
      <c r="D122" s="322"/>
      <c r="E122" s="322"/>
      <c r="F122" s="322"/>
      <c r="G122" s="322"/>
      <c r="H122" s="322"/>
      <c r="I122" s="323"/>
      <c r="J122" s="322"/>
      <c r="K122" s="322"/>
      <c r="L122" s="323"/>
      <c r="M122" s="322"/>
      <c r="N122" s="322"/>
      <c r="O122" s="323"/>
      <c r="P122" s="322"/>
      <c r="Q122" s="322"/>
      <c r="R122" s="323"/>
      <c r="S122" s="322"/>
      <c r="T122" s="322"/>
      <c r="U122" s="323"/>
      <c r="V122" s="322"/>
      <c r="W122" s="322"/>
      <c r="X122" s="323"/>
      <c r="Y122" s="322"/>
      <c r="Z122" s="322"/>
      <c r="AA122" s="323"/>
      <c r="AB122" s="322"/>
      <c r="AC122" s="322"/>
      <c r="AD122" s="323"/>
      <c r="AE122" s="322"/>
      <c r="AF122" s="322"/>
      <c r="AG122" s="323"/>
      <c r="AH122" s="322"/>
      <c r="AI122" s="322"/>
      <c r="AJ122" s="324"/>
      <c r="AK122" s="322"/>
      <c r="AL122" s="322"/>
      <c r="AM122" s="230"/>
      <c r="AN122" s="239"/>
      <c r="AO122" s="239"/>
      <c r="AP122" s="230"/>
      <c r="AQ122" s="239"/>
      <c r="AR122" s="239"/>
      <c r="AS122" s="230"/>
      <c r="AT122" s="239"/>
      <c r="AU122" s="239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9"/>
      <c r="BF122" s="239"/>
      <c r="BG122" s="262"/>
      <c r="BH122" s="262"/>
      <c r="BR122" s="233"/>
      <c r="BS122" s="233"/>
      <c r="BT122" s="233"/>
      <c r="BU122" s="233"/>
      <c r="BV122" s="233"/>
    </row>
    <row r="123" spans="1:78" x14ac:dyDescent="0.2">
      <c r="A123" s="262"/>
      <c r="B123" s="262"/>
      <c r="C123" s="262"/>
      <c r="D123" s="262"/>
      <c r="E123" s="262"/>
      <c r="F123" s="262"/>
      <c r="G123" s="262"/>
      <c r="H123" s="262"/>
      <c r="I123" s="247"/>
      <c r="J123" s="262"/>
      <c r="K123" s="262"/>
      <c r="L123" s="247"/>
      <c r="M123" s="262"/>
      <c r="N123" s="262"/>
      <c r="O123" s="247"/>
      <c r="P123" s="262"/>
      <c r="Q123" s="262"/>
      <c r="R123" s="247"/>
      <c r="S123" s="262"/>
      <c r="T123" s="262"/>
      <c r="U123" s="247"/>
      <c r="V123" s="262"/>
      <c r="W123" s="262"/>
      <c r="X123" s="247"/>
      <c r="Y123" s="262"/>
      <c r="Z123" s="262"/>
      <c r="AA123" s="247"/>
      <c r="AB123" s="262"/>
      <c r="AC123" s="262"/>
      <c r="AD123" s="247"/>
      <c r="AE123" s="262"/>
      <c r="AF123" s="262"/>
      <c r="AG123" s="247"/>
      <c r="AH123" s="262"/>
      <c r="AI123" s="262"/>
      <c r="AJ123" s="233"/>
      <c r="AK123" s="239"/>
      <c r="AL123" s="239"/>
      <c r="AM123" s="230"/>
      <c r="AN123" s="239"/>
      <c r="AO123" s="239"/>
      <c r="AP123" s="230"/>
      <c r="AQ123" s="239"/>
      <c r="AR123" s="239"/>
      <c r="AS123" s="230"/>
      <c r="AT123" s="239"/>
      <c r="AU123" s="239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9"/>
      <c r="BF123" s="239"/>
      <c r="BG123" s="262"/>
      <c r="BH123" s="262"/>
      <c r="BR123" s="233"/>
      <c r="BS123" s="233"/>
      <c r="BT123" s="233"/>
      <c r="BU123" s="233"/>
      <c r="BV123" s="233"/>
    </row>
    <row r="124" spans="1:78" x14ac:dyDescent="0.2">
      <c r="A124" s="262"/>
      <c r="B124" s="262"/>
      <c r="C124" s="262"/>
      <c r="D124" s="262"/>
      <c r="E124" s="262"/>
      <c r="F124" s="262"/>
      <c r="G124" s="262"/>
      <c r="H124" s="262"/>
      <c r="I124" s="247"/>
      <c r="J124" s="262"/>
      <c r="K124" s="262"/>
      <c r="L124" s="247"/>
      <c r="M124" s="262"/>
      <c r="N124" s="262"/>
      <c r="O124" s="247"/>
      <c r="P124" s="262"/>
      <c r="Q124" s="262"/>
      <c r="R124" s="247"/>
      <c r="S124" s="262"/>
      <c r="T124" s="262"/>
      <c r="U124" s="247"/>
      <c r="V124" s="262"/>
      <c r="W124" s="262"/>
      <c r="X124" s="247"/>
      <c r="Y124" s="262"/>
      <c r="Z124" s="262"/>
      <c r="AA124" s="247"/>
      <c r="AB124" s="262"/>
      <c r="AC124" s="262"/>
      <c r="AD124" s="247"/>
      <c r="AE124" s="262"/>
      <c r="AF124" s="262"/>
      <c r="AG124" s="247"/>
      <c r="AH124" s="262"/>
      <c r="AI124" s="262"/>
      <c r="AJ124" s="233"/>
      <c r="AK124" s="239"/>
      <c r="AL124" s="239"/>
      <c r="AM124" s="230"/>
      <c r="AN124" s="239"/>
      <c r="AO124" s="239"/>
      <c r="AP124" s="230"/>
      <c r="AQ124" s="239"/>
      <c r="AR124" s="239"/>
      <c r="AS124" s="230"/>
      <c r="AT124" s="239"/>
      <c r="AU124" s="239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9"/>
      <c r="BF124" s="239"/>
      <c r="BG124" s="262"/>
      <c r="BH124" s="262"/>
      <c r="BR124" s="233"/>
      <c r="BS124" s="233"/>
      <c r="BT124" s="233"/>
      <c r="BU124" s="233"/>
      <c r="BV124" s="233"/>
      <c r="BZ124" s="2"/>
    </row>
    <row r="125" spans="1:78" x14ac:dyDescent="0.2">
      <c r="A125" s="262"/>
      <c r="B125" s="262"/>
      <c r="C125" s="262"/>
      <c r="D125" s="262"/>
      <c r="E125" s="262"/>
      <c r="F125" s="262"/>
      <c r="G125" s="262"/>
      <c r="H125" s="262"/>
      <c r="I125" s="247"/>
      <c r="J125" s="262"/>
      <c r="K125" s="262"/>
      <c r="L125" s="247"/>
      <c r="M125" s="262"/>
      <c r="N125" s="262"/>
      <c r="O125" s="247"/>
      <c r="P125" s="262"/>
      <c r="Q125" s="262"/>
      <c r="R125" s="247"/>
      <c r="S125" s="262"/>
      <c r="T125" s="262"/>
      <c r="U125" s="247"/>
      <c r="V125" s="262"/>
      <c r="W125" s="262"/>
      <c r="X125" s="247"/>
      <c r="Y125" s="262"/>
      <c r="Z125" s="262"/>
      <c r="AA125" s="247"/>
      <c r="AB125" s="262"/>
      <c r="AC125" s="262"/>
      <c r="AD125" s="247"/>
      <c r="AE125" s="262"/>
      <c r="AF125" s="262"/>
      <c r="AG125" s="247"/>
      <c r="AH125" s="262"/>
      <c r="AI125" s="262"/>
      <c r="AJ125" s="233"/>
      <c r="AK125" s="239"/>
      <c r="AL125" s="239"/>
      <c r="AM125" s="230"/>
      <c r="AN125" s="239"/>
      <c r="AO125" s="239"/>
      <c r="AP125" s="230"/>
      <c r="AQ125" s="239"/>
      <c r="AR125" s="239"/>
      <c r="AS125" s="230"/>
      <c r="AT125" s="239"/>
      <c r="AU125" s="239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9"/>
      <c r="BF125" s="239"/>
      <c r="BG125" s="262"/>
      <c r="BH125" s="262"/>
      <c r="BR125" s="233"/>
      <c r="BS125" s="233"/>
      <c r="BT125" s="233"/>
      <c r="BU125" s="233"/>
      <c r="BV125" s="233"/>
      <c r="BZ125" s="2"/>
    </row>
    <row r="126" spans="1:78" x14ac:dyDescent="0.2">
      <c r="A126" s="262"/>
      <c r="B126" s="262"/>
      <c r="C126" s="262"/>
      <c r="D126" s="262"/>
      <c r="E126" s="262"/>
      <c r="F126" s="262"/>
      <c r="G126" s="262"/>
      <c r="H126" s="262"/>
      <c r="I126" s="247"/>
      <c r="J126" s="262"/>
      <c r="K126" s="262"/>
      <c r="L126" s="247"/>
      <c r="M126" s="262"/>
      <c r="N126" s="262"/>
      <c r="O126" s="247"/>
      <c r="P126" s="262"/>
      <c r="Q126" s="262"/>
      <c r="R126" s="247"/>
      <c r="S126" s="262"/>
      <c r="T126" s="262"/>
      <c r="U126" s="247"/>
      <c r="V126" s="262"/>
      <c r="W126" s="262"/>
      <c r="X126" s="247"/>
      <c r="Y126" s="262"/>
      <c r="Z126" s="262"/>
      <c r="AA126" s="247"/>
      <c r="AB126" s="262"/>
      <c r="AC126" s="262"/>
      <c r="AD126" s="247"/>
      <c r="AE126" s="262"/>
      <c r="AF126" s="262"/>
      <c r="AG126" s="247"/>
      <c r="AH126" s="262"/>
      <c r="AI126" s="262"/>
      <c r="AJ126" s="233"/>
      <c r="AK126" s="262"/>
      <c r="AL126" s="262"/>
      <c r="AM126" s="233"/>
      <c r="AN126" s="262"/>
      <c r="AO126" s="262"/>
      <c r="AP126" s="233"/>
      <c r="AQ126" s="262"/>
      <c r="AR126" s="262"/>
      <c r="AS126" s="233"/>
      <c r="AT126" s="262"/>
      <c r="AU126" s="262"/>
      <c r="AV126" s="247"/>
      <c r="AW126" s="247"/>
      <c r="AX126" s="247"/>
      <c r="AY126" s="247"/>
      <c r="AZ126" s="247"/>
      <c r="BA126" s="247"/>
      <c r="BB126" s="247"/>
      <c r="BC126" s="247"/>
      <c r="BD126" s="247"/>
      <c r="BE126" s="262"/>
      <c r="BF126" s="262"/>
      <c r="BG126" s="262"/>
      <c r="BH126" s="262"/>
      <c r="BR126" s="233"/>
      <c r="BS126" s="233"/>
      <c r="BT126" s="233"/>
      <c r="BU126" s="233"/>
      <c r="BV126" s="233"/>
    </row>
    <row r="127" spans="1:78" x14ac:dyDescent="0.2">
      <c r="A127" s="262"/>
      <c r="B127" s="262"/>
      <c r="C127" s="262"/>
      <c r="D127" s="262"/>
      <c r="E127" s="262"/>
      <c r="F127" s="262"/>
      <c r="G127" s="262"/>
      <c r="H127" s="262"/>
      <c r="I127" s="247"/>
      <c r="J127" s="262"/>
      <c r="K127" s="262"/>
      <c r="L127" s="247"/>
      <c r="M127" s="262"/>
      <c r="N127" s="262"/>
      <c r="O127" s="247"/>
      <c r="P127" s="262"/>
      <c r="Q127" s="262"/>
      <c r="R127" s="247"/>
      <c r="S127" s="262"/>
      <c r="T127" s="262"/>
      <c r="U127" s="247"/>
      <c r="V127" s="262"/>
      <c r="W127" s="262"/>
      <c r="X127" s="247"/>
      <c r="Y127" s="262"/>
      <c r="Z127" s="262"/>
      <c r="AA127" s="247"/>
      <c r="AB127" s="262"/>
      <c r="AC127" s="262"/>
      <c r="AD127" s="247"/>
      <c r="AE127" s="262"/>
      <c r="AF127" s="262"/>
      <c r="AG127" s="247"/>
      <c r="AH127" s="262"/>
      <c r="AI127" s="262"/>
      <c r="AJ127" s="233"/>
      <c r="AK127" s="262"/>
      <c r="AL127" s="262"/>
      <c r="AM127" s="233"/>
      <c r="AN127" s="262"/>
      <c r="AO127" s="262"/>
      <c r="AP127" s="233"/>
      <c r="AQ127" s="262"/>
      <c r="AR127" s="262"/>
      <c r="AS127" s="233"/>
      <c r="AT127" s="262"/>
      <c r="AU127" s="262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62"/>
      <c r="BF127" s="262"/>
      <c r="BG127" s="262"/>
      <c r="BH127" s="262"/>
      <c r="BR127" s="233"/>
      <c r="BS127" s="233"/>
      <c r="BT127" s="233"/>
      <c r="BU127" s="233"/>
      <c r="BV127" s="233"/>
      <c r="BZ127" s="2"/>
    </row>
    <row r="128" spans="1:78" x14ac:dyDescent="0.2">
      <c r="A128" s="262"/>
      <c r="B128" s="262"/>
      <c r="C128" s="262"/>
      <c r="D128" s="262"/>
      <c r="E128" s="262"/>
      <c r="F128" s="262"/>
      <c r="G128" s="262"/>
      <c r="H128" s="262"/>
      <c r="I128" s="247"/>
      <c r="J128" s="262"/>
      <c r="K128" s="262"/>
      <c r="L128" s="247"/>
      <c r="M128" s="262"/>
      <c r="N128" s="262"/>
      <c r="O128" s="247"/>
      <c r="P128" s="262"/>
      <c r="Q128" s="262"/>
      <c r="R128" s="247"/>
      <c r="S128" s="262"/>
      <c r="T128" s="262"/>
      <c r="U128" s="247"/>
      <c r="V128" s="262"/>
      <c r="W128" s="262"/>
      <c r="X128" s="247"/>
      <c r="Y128" s="262"/>
      <c r="Z128" s="262"/>
      <c r="AA128" s="247"/>
      <c r="AB128" s="262"/>
      <c r="AC128" s="262"/>
      <c r="AD128" s="247"/>
      <c r="AE128" s="262"/>
      <c r="AF128" s="262"/>
      <c r="AG128" s="247"/>
      <c r="AH128" s="262"/>
      <c r="AI128" s="262"/>
      <c r="AJ128" s="233"/>
      <c r="AK128" s="262"/>
      <c r="AL128" s="262"/>
      <c r="AM128" s="233"/>
      <c r="AN128" s="262"/>
      <c r="AO128" s="262"/>
      <c r="AP128" s="233"/>
      <c r="AQ128" s="262"/>
      <c r="AR128" s="262"/>
      <c r="AS128" s="233"/>
      <c r="AT128" s="262"/>
      <c r="AU128" s="262"/>
      <c r="AV128" s="247"/>
      <c r="AW128" s="247"/>
      <c r="AX128" s="247"/>
      <c r="AY128" s="247"/>
      <c r="AZ128" s="247"/>
      <c r="BA128" s="247"/>
      <c r="BB128" s="247"/>
      <c r="BC128" s="247"/>
      <c r="BD128" s="247"/>
      <c r="BE128" s="262"/>
      <c r="BF128" s="262"/>
      <c r="BG128" s="262"/>
      <c r="BH128" s="262"/>
      <c r="BR128" s="233"/>
      <c r="BS128" s="233"/>
      <c r="BT128" s="233"/>
      <c r="BU128" s="233"/>
      <c r="BV128" s="233"/>
    </row>
    <row r="129" spans="1:74" x14ac:dyDescent="0.2">
      <c r="A129" s="262"/>
      <c r="B129" s="262"/>
      <c r="C129" s="262"/>
      <c r="D129" s="262"/>
      <c r="E129" s="262"/>
      <c r="F129" s="262"/>
      <c r="G129" s="262"/>
      <c r="H129" s="262"/>
      <c r="I129" s="247"/>
      <c r="J129" s="262"/>
      <c r="K129" s="262"/>
      <c r="L129" s="247"/>
      <c r="M129" s="262"/>
      <c r="N129" s="262"/>
      <c r="O129" s="247"/>
      <c r="P129" s="262"/>
      <c r="Q129" s="262"/>
      <c r="R129" s="247"/>
      <c r="S129" s="262"/>
      <c r="T129" s="262"/>
      <c r="U129" s="247"/>
      <c r="V129" s="262"/>
      <c r="W129" s="262"/>
      <c r="X129" s="247"/>
      <c r="Y129" s="262"/>
      <c r="Z129" s="262"/>
      <c r="AA129" s="247"/>
      <c r="AB129" s="262"/>
      <c r="AC129" s="262"/>
      <c r="AD129" s="247"/>
      <c r="AE129" s="262"/>
      <c r="AF129" s="262"/>
      <c r="AG129" s="247"/>
      <c r="AH129" s="262"/>
      <c r="AI129" s="262"/>
      <c r="AJ129" s="233"/>
      <c r="AK129" s="262"/>
      <c r="AL129" s="262"/>
      <c r="AM129" s="233"/>
      <c r="AN129" s="262"/>
      <c r="AO129" s="262"/>
      <c r="AP129" s="233"/>
      <c r="AQ129" s="262"/>
      <c r="AR129" s="262"/>
      <c r="AS129" s="233"/>
      <c r="AT129" s="262"/>
      <c r="AU129" s="262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62"/>
      <c r="BF129" s="262"/>
      <c r="BG129" s="262"/>
      <c r="BH129" s="262"/>
      <c r="BR129" s="233"/>
      <c r="BS129" s="233"/>
      <c r="BT129" s="233"/>
      <c r="BU129" s="233"/>
      <c r="BV129" s="233"/>
    </row>
    <row r="130" spans="1:74" x14ac:dyDescent="0.2">
      <c r="A130" s="262"/>
      <c r="B130" s="262"/>
      <c r="C130" s="262"/>
      <c r="D130" s="262"/>
      <c r="E130" s="262"/>
      <c r="F130" s="262"/>
      <c r="G130" s="262"/>
      <c r="H130" s="262"/>
      <c r="I130" s="247"/>
      <c r="J130" s="262"/>
      <c r="K130" s="262"/>
      <c r="L130" s="247"/>
      <c r="M130" s="262"/>
      <c r="N130" s="262"/>
      <c r="O130" s="247"/>
      <c r="P130" s="262"/>
      <c r="Q130" s="262"/>
      <c r="R130" s="247"/>
      <c r="S130" s="262"/>
      <c r="T130" s="262"/>
      <c r="U130" s="247"/>
      <c r="V130" s="262"/>
      <c r="W130" s="262"/>
      <c r="X130" s="247"/>
      <c r="Y130" s="262"/>
      <c r="Z130" s="262"/>
      <c r="AA130" s="247"/>
      <c r="AB130" s="262"/>
      <c r="AC130" s="262"/>
      <c r="AD130" s="247"/>
      <c r="AE130" s="262"/>
      <c r="AF130" s="262"/>
      <c r="AG130" s="247"/>
      <c r="AH130" s="262"/>
      <c r="AI130" s="262"/>
      <c r="AJ130" s="233"/>
      <c r="AK130" s="262"/>
      <c r="AL130" s="262"/>
      <c r="AM130" s="233"/>
      <c r="AN130" s="262"/>
      <c r="AO130" s="262"/>
      <c r="AP130" s="233"/>
      <c r="AQ130" s="262"/>
      <c r="AR130" s="262"/>
      <c r="AS130" s="233"/>
      <c r="AT130" s="262"/>
      <c r="AU130" s="262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62"/>
      <c r="BF130" s="262"/>
      <c r="BG130" s="262"/>
      <c r="BH130" s="262"/>
      <c r="BR130" s="233"/>
      <c r="BS130" s="233"/>
      <c r="BT130" s="233"/>
      <c r="BU130" s="233"/>
      <c r="BV130" s="233"/>
    </row>
    <row r="131" spans="1:74" x14ac:dyDescent="0.2">
      <c r="A131" s="262"/>
      <c r="B131" s="262"/>
      <c r="C131" s="262"/>
      <c r="D131" s="262"/>
      <c r="E131" s="262"/>
      <c r="F131" s="262"/>
      <c r="G131" s="262"/>
      <c r="H131" s="262"/>
      <c r="I131" s="247"/>
      <c r="J131" s="262"/>
      <c r="K131" s="262"/>
      <c r="L131" s="247"/>
      <c r="M131" s="262"/>
      <c r="N131" s="262"/>
      <c r="O131" s="247"/>
      <c r="P131" s="262"/>
      <c r="Q131" s="262"/>
      <c r="R131" s="247"/>
      <c r="S131" s="262"/>
      <c r="T131" s="262"/>
      <c r="U131" s="247"/>
      <c r="V131" s="262"/>
      <c r="W131" s="262"/>
      <c r="X131" s="247"/>
      <c r="Y131" s="262"/>
      <c r="Z131" s="262"/>
      <c r="AA131" s="247"/>
      <c r="AB131" s="262"/>
      <c r="AC131" s="262"/>
      <c r="AD131" s="247"/>
      <c r="AE131" s="262"/>
      <c r="AF131" s="262"/>
      <c r="AG131" s="247"/>
      <c r="AH131" s="262"/>
      <c r="AI131" s="262"/>
      <c r="AJ131" s="233"/>
      <c r="AK131" s="262"/>
      <c r="AL131" s="262"/>
      <c r="AM131" s="233"/>
      <c r="AN131" s="262"/>
      <c r="AO131" s="262"/>
      <c r="AP131" s="233"/>
      <c r="AQ131" s="262"/>
      <c r="AR131" s="262"/>
      <c r="AS131" s="233"/>
      <c r="AT131" s="262"/>
      <c r="AU131" s="262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62"/>
      <c r="BF131" s="262"/>
      <c r="BG131" s="262"/>
      <c r="BH131" s="262"/>
      <c r="BR131" s="233"/>
      <c r="BS131" s="233"/>
      <c r="BT131" s="233"/>
      <c r="BU131" s="233"/>
      <c r="BV131" s="233"/>
    </row>
    <row r="132" spans="1:74" x14ac:dyDescent="0.2">
      <c r="A132" s="262"/>
      <c r="B132" s="262"/>
      <c r="C132" s="262"/>
      <c r="D132" s="262"/>
      <c r="E132" s="262"/>
      <c r="F132" s="262"/>
      <c r="G132" s="262"/>
      <c r="H132" s="262"/>
      <c r="I132" s="247"/>
      <c r="J132" s="262"/>
      <c r="K132" s="262"/>
      <c r="L132" s="247"/>
      <c r="M132" s="262"/>
      <c r="N132" s="262"/>
      <c r="O132" s="247"/>
      <c r="P132" s="262"/>
      <c r="Q132" s="262"/>
      <c r="R132" s="247"/>
      <c r="S132" s="262"/>
      <c r="T132" s="262"/>
      <c r="U132" s="247"/>
      <c r="V132" s="262"/>
      <c r="W132" s="262"/>
      <c r="X132" s="247"/>
      <c r="Y132" s="262"/>
      <c r="Z132" s="262"/>
      <c r="AA132" s="247"/>
      <c r="AB132" s="262"/>
      <c r="AC132" s="262"/>
      <c r="AD132" s="247"/>
      <c r="AE132" s="262"/>
      <c r="AF132" s="262"/>
      <c r="AG132" s="247"/>
      <c r="AH132" s="262"/>
      <c r="AI132" s="262"/>
      <c r="AJ132" s="233"/>
      <c r="AK132" s="262"/>
      <c r="AL132" s="262"/>
      <c r="AM132" s="233"/>
      <c r="AN132" s="262"/>
      <c r="AO132" s="262"/>
      <c r="AP132" s="233"/>
      <c r="AQ132" s="262"/>
      <c r="AR132" s="262"/>
      <c r="AS132" s="233"/>
      <c r="AT132" s="262"/>
      <c r="AU132" s="262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62"/>
      <c r="BF132" s="262"/>
      <c r="BG132" s="262"/>
      <c r="BH132" s="262"/>
      <c r="BR132" s="233"/>
      <c r="BS132" s="233"/>
      <c r="BT132" s="233"/>
      <c r="BU132" s="233"/>
      <c r="BV132" s="233"/>
    </row>
    <row r="133" spans="1:74" x14ac:dyDescent="0.2">
      <c r="A133" s="262"/>
      <c r="B133" s="262"/>
      <c r="C133" s="262"/>
      <c r="D133" s="262"/>
      <c r="E133" s="262"/>
      <c r="F133" s="262"/>
      <c r="G133" s="262"/>
      <c r="H133" s="262"/>
      <c r="I133" s="247"/>
      <c r="J133" s="262"/>
      <c r="K133" s="262"/>
      <c r="L133" s="247"/>
      <c r="M133" s="262"/>
      <c r="N133" s="262"/>
      <c r="O133" s="247"/>
      <c r="P133" s="262"/>
      <c r="Q133" s="262"/>
      <c r="R133" s="247"/>
      <c r="S133" s="262"/>
      <c r="T133" s="262"/>
      <c r="U133" s="247"/>
      <c r="V133" s="262"/>
      <c r="W133" s="262"/>
      <c r="X133" s="247"/>
      <c r="Y133" s="262"/>
      <c r="Z133" s="262"/>
      <c r="AA133" s="247"/>
      <c r="AB133" s="262"/>
      <c r="AC133" s="262"/>
      <c r="AD133" s="247"/>
      <c r="AE133" s="262"/>
      <c r="AF133" s="262"/>
      <c r="AG133" s="247"/>
      <c r="AH133" s="262"/>
      <c r="AI133" s="262"/>
      <c r="AJ133" s="233"/>
      <c r="AK133" s="262"/>
      <c r="AL133" s="262"/>
      <c r="AM133" s="233"/>
      <c r="AN133" s="262"/>
      <c r="AO133" s="262"/>
      <c r="AP133" s="233"/>
      <c r="AQ133" s="262"/>
      <c r="AR133" s="262"/>
      <c r="AS133" s="233"/>
      <c r="AT133" s="262"/>
      <c r="AU133" s="262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62"/>
      <c r="BF133" s="262"/>
      <c r="BG133" s="262"/>
      <c r="BH133" s="262"/>
    </row>
    <row r="134" spans="1:74" x14ac:dyDescent="0.2">
      <c r="A134" s="262"/>
      <c r="B134" s="262"/>
      <c r="C134" s="262"/>
      <c r="D134" s="262"/>
      <c r="E134" s="262"/>
      <c r="F134" s="262"/>
      <c r="G134" s="262"/>
      <c r="H134" s="262"/>
      <c r="I134" s="247"/>
      <c r="J134" s="262"/>
      <c r="K134" s="262"/>
      <c r="L134" s="247"/>
      <c r="M134" s="262"/>
      <c r="N134" s="262"/>
      <c r="O134" s="247"/>
      <c r="P134" s="262"/>
      <c r="Q134" s="262"/>
      <c r="R134" s="247"/>
      <c r="S134" s="262"/>
      <c r="T134" s="262"/>
      <c r="U134" s="247"/>
      <c r="V134" s="262"/>
      <c r="W134" s="262"/>
      <c r="X134" s="247"/>
      <c r="Y134" s="262"/>
      <c r="Z134" s="262"/>
      <c r="AA134" s="247"/>
      <c r="AB134" s="262"/>
      <c r="AC134" s="262"/>
      <c r="AD134" s="247"/>
      <c r="AE134" s="262"/>
      <c r="AF134" s="262"/>
      <c r="AG134" s="247"/>
      <c r="AH134" s="262"/>
      <c r="AI134" s="262"/>
      <c r="AJ134" s="233"/>
      <c r="AK134" s="262"/>
      <c r="AL134" s="262"/>
      <c r="AM134" s="233"/>
      <c r="AN134" s="262"/>
      <c r="AO134" s="262"/>
      <c r="AP134" s="233"/>
      <c r="AQ134" s="262"/>
      <c r="AR134" s="262"/>
      <c r="AS134" s="233"/>
      <c r="AT134" s="262"/>
      <c r="AU134" s="262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62"/>
      <c r="BF134" s="262"/>
      <c r="BG134" s="262"/>
      <c r="BH134" s="262"/>
    </row>
    <row r="135" spans="1:74" x14ac:dyDescent="0.2">
      <c r="A135" s="262"/>
      <c r="B135" s="262"/>
      <c r="C135" s="262"/>
      <c r="D135" s="262"/>
      <c r="E135" s="262"/>
      <c r="F135" s="262"/>
      <c r="G135" s="262"/>
      <c r="H135" s="262"/>
      <c r="I135" s="247"/>
      <c r="J135" s="262"/>
      <c r="K135" s="262"/>
      <c r="L135" s="247"/>
      <c r="M135" s="262"/>
      <c r="N135" s="262"/>
      <c r="O135" s="247"/>
      <c r="P135" s="262"/>
      <c r="Q135" s="262"/>
      <c r="R135" s="247"/>
      <c r="S135" s="262"/>
      <c r="T135" s="262"/>
      <c r="U135" s="247"/>
      <c r="V135" s="262"/>
      <c r="W135" s="262"/>
      <c r="X135" s="247"/>
      <c r="Y135" s="262"/>
      <c r="Z135" s="262"/>
      <c r="AA135" s="247"/>
      <c r="AB135" s="262"/>
      <c r="AC135" s="262"/>
      <c r="AD135" s="247"/>
      <c r="AE135" s="262"/>
      <c r="AF135" s="262"/>
      <c r="AG135" s="247"/>
      <c r="AH135" s="262"/>
      <c r="AI135" s="262"/>
      <c r="AJ135" s="233"/>
      <c r="AK135" s="262"/>
      <c r="AL135" s="262"/>
      <c r="AM135" s="233"/>
      <c r="AN135" s="262"/>
      <c r="AO135" s="262"/>
      <c r="AP135" s="233"/>
      <c r="AQ135" s="262"/>
      <c r="AR135" s="262"/>
      <c r="AS135" s="233"/>
      <c r="AT135" s="262"/>
      <c r="AU135" s="262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62"/>
      <c r="BF135" s="262"/>
      <c r="BG135" s="262"/>
      <c r="BH135" s="262"/>
    </row>
    <row r="136" spans="1:74" x14ac:dyDescent="0.2">
      <c r="A136" s="262"/>
      <c r="B136" s="262"/>
      <c r="C136" s="262"/>
      <c r="D136" s="262"/>
      <c r="E136" s="262"/>
      <c r="F136" s="262"/>
      <c r="G136" s="262"/>
      <c r="H136" s="262"/>
      <c r="I136" s="247"/>
      <c r="J136" s="262"/>
      <c r="K136" s="262"/>
      <c r="L136" s="247"/>
      <c r="M136" s="262"/>
      <c r="N136" s="262"/>
      <c r="O136" s="247"/>
      <c r="P136" s="262"/>
      <c r="Q136" s="262"/>
      <c r="R136" s="247"/>
      <c r="S136" s="262"/>
      <c r="T136" s="262"/>
      <c r="U136" s="247"/>
      <c r="V136" s="262"/>
      <c r="W136" s="262"/>
      <c r="X136" s="247"/>
      <c r="Y136" s="262"/>
      <c r="Z136" s="262"/>
      <c r="AA136" s="247"/>
      <c r="AB136" s="262"/>
      <c r="AC136" s="262"/>
      <c r="AD136" s="247"/>
      <c r="AE136" s="262"/>
      <c r="AF136" s="262"/>
      <c r="AG136" s="247"/>
      <c r="AH136" s="262"/>
      <c r="AI136" s="262"/>
      <c r="AJ136" s="233"/>
      <c r="AK136" s="262"/>
      <c r="AL136" s="262"/>
      <c r="AM136" s="233"/>
      <c r="AN136" s="262"/>
      <c r="AO136" s="262"/>
      <c r="AP136" s="233"/>
      <c r="AQ136" s="262"/>
      <c r="AR136" s="262"/>
      <c r="AS136" s="233"/>
      <c r="AT136" s="262"/>
      <c r="AU136" s="262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62"/>
      <c r="BF136" s="262"/>
      <c r="BG136" s="262"/>
      <c r="BH136" s="262"/>
      <c r="BI136" s="233"/>
      <c r="BJ136" s="233"/>
      <c r="BK136" s="233"/>
      <c r="BL136" s="233"/>
      <c r="BM136" s="233"/>
    </row>
    <row r="137" spans="1:74" x14ac:dyDescent="0.2">
      <c r="A137" s="262"/>
      <c r="B137" s="262"/>
      <c r="C137" s="262"/>
      <c r="D137" s="262"/>
      <c r="E137" s="262"/>
      <c r="F137" s="262"/>
      <c r="G137" s="262"/>
      <c r="H137" s="262"/>
      <c r="I137" s="247"/>
      <c r="J137" s="262"/>
      <c r="K137" s="262"/>
      <c r="L137" s="247"/>
      <c r="M137" s="262"/>
      <c r="N137" s="262"/>
      <c r="O137" s="247"/>
      <c r="P137" s="262"/>
      <c r="Q137" s="262"/>
      <c r="R137" s="247"/>
      <c r="S137" s="262"/>
      <c r="T137" s="262"/>
      <c r="U137" s="247"/>
      <c r="V137" s="262"/>
      <c r="W137" s="262"/>
      <c r="X137" s="247"/>
      <c r="Y137" s="262"/>
      <c r="Z137" s="262"/>
      <c r="AA137" s="247"/>
      <c r="AB137" s="262"/>
      <c r="AC137" s="262"/>
      <c r="AD137" s="247"/>
      <c r="AE137" s="262"/>
      <c r="AF137" s="262"/>
      <c r="AG137" s="247"/>
      <c r="AH137" s="262"/>
      <c r="AI137" s="262"/>
      <c r="AJ137" s="233"/>
      <c r="AK137" s="262"/>
      <c r="AL137" s="262"/>
      <c r="AM137" s="233"/>
      <c r="AN137" s="262"/>
      <c r="AO137" s="262"/>
      <c r="AP137" s="233"/>
      <c r="AQ137" s="262"/>
      <c r="AR137" s="262"/>
      <c r="AS137" s="233"/>
      <c r="AT137" s="262"/>
      <c r="AU137" s="262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62"/>
      <c r="BF137" s="262"/>
      <c r="BG137" s="262"/>
      <c r="BH137" s="262"/>
      <c r="BI137" s="233"/>
      <c r="BJ137" s="233"/>
      <c r="BK137" s="233"/>
      <c r="BL137" s="233"/>
      <c r="BM137" s="233"/>
    </row>
    <row r="138" spans="1:74" x14ac:dyDescent="0.2">
      <c r="A138" s="262"/>
      <c r="B138" s="262"/>
      <c r="C138" s="262"/>
      <c r="D138" s="262"/>
      <c r="E138" s="262"/>
      <c r="F138" s="262"/>
      <c r="G138" s="262"/>
      <c r="H138" s="262"/>
      <c r="I138" s="247"/>
      <c r="J138" s="262"/>
      <c r="K138" s="262"/>
      <c r="L138" s="247"/>
      <c r="M138" s="262"/>
      <c r="N138" s="262"/>
      <c r="O138" s="247"/>
      <c r="P138" s="262"/>
      <c r="Q138" s="262"/>
      <c r="R138" s="247"/>
      <c r="S138" s="262"/>
      <c r="T138" s="262"/>
      <c r="U138" s="247"/>
      <c r="V138" s="262"/>
      <c r="W138" s="262"/>
      <c r="X138" s="247"/>
      <c r="Y138" s="262"/>
      <c r="Z138" s="262"/>
      <c r="AA138" s="247"/>
      <c r="AB138" s="262"/>
      <c r="AC138" s="262"/>
      <c r="AD138" s="247"/>
      <c r="AE138" s="262"/>
      <c r="AF138" s="262"/>
      <c r="AG138" s="247"/>
      <c r="AH138" s="262"/>
      <c r="AI138" s="262"/>
      <c r="AJ138" s="233"/>
      <c r="AK138" s="262"/>
      <c r="AL138" s="262"/>
      <c r="AM138" s="233"/>
      <c r="AN138" s="262"/>
      <c r="AO138" s="262"/>
      <c r="AP138" s="233"/>
      <c r="AQ138" s="262"/>
      <c r="AR138" s="262"/>
      <c r="AS138" s="233"/>
      <c r="AT138" s="262"/>
      <c r="AU138" s="262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62"/>
      <c r="BF138" s="262"/>
      <c r="BG138" s="262"/>
      <c r="BH138" s="262"/>
      <c r="BI138" s="233"/>
      <c r="BJ138" s="233"/>
      <c r="BK138" s="233"/>
      <c r="BL138" s="233"/>
      <c r="BM138" s="233"/>
    </row>
    <row r="139" spans="1:74" x14ac:dyDescent="0.2">
      <c r="A139" s="262"/>
      <c r="B139" s="262"/>
      <c r="C139" s="262"/>
      <c r="D139" s="262"/>
      <c r="E139" s="262"/>
      <c r="F139" s="262"/>
      <c r="G139" s="262"/>
      <c r="H139" s="262"/>
      <c r="I139" s="247"/>
      <c r="J139" s="262"/>
      <c r="K139" s="262"/>
      <c r="L139" s="247"/>
      <c r="M139" s="262"/>
      <c r="N139" s="262"/>
      <c r="O139" s="247"/>
      <c r="P139" s="262"/>
      <c r="Q139" s="262"/>
      <c r="R139" s="247"/>
      <c r="S139" s="262"/>
      <c r="T139" s="262"/>
      <c r="U139" s="247"/>
      <c r="V139" s="262"/>
      <c r="W139" s="262"/>
      <c r="X139" s="247"/>
      <c r="Y139" s="262"/>
      <c r="Z139" s="262"/>
      <c r="AA139" s="247"/>
      <c r="AB139" s="262"/>
      <c r="AC139" s="262"/>
      <c r="AD139" s="247"/>
      <c r="AE139" s="262"/>
      <c r="AF139" s="262"/>
      <c r="AG139" s="247"/>
      <c r="AH139" s="262"/>
      <c r="AI139" s="262"/>
      <c r="AJ139" s="233"/>
      <c r="AK139" s="262"/>
      <c r="AL139" s="262"/>
      <c r="AM139" s="233"/>
      <c r="AN139" s="262"/>
      <c r="AO139" s="262"/>
      <c r="AP139" s="233"/>
      <c r="AQ139" s="262"/>
      <c r="AR139" s="262"/>
      <c r="AS139" s="233"/>
      <c r="AT139" s="262"/>
      <c r="AU139" s="262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62"/>
      <c r="BF139" s="262"/>
      <c r="BG139" s="262"/>
      <c r="BH139" s="262"/>
      <c r="BI139" s="233"/>
      <c r="BJ139" s="233"/>
      <c r="BK139" s="233"/>
      <c r="BL139" s="233"/>
      <c r="BM139" s="233"/>
    </row>
    <row r="140" spans="1:74" x14ac:dyDescent="0.2">
      <c r="A140" s="262"/>
      <c r="B140" s="262"/>
      <c r="C140" s="262"/>
      <c r="D140" s="262"/>
      <c r="E140" s="262"/>
      <c r="F140" s="262"/>
      <c r="G140" s="262"/>
      <c r="H140" s="262"/>
      <c r="I140" s="247"/>
      <c r="J140" s="262"/>
      <c r="K140" s="262"/>
      <c r="L140" s="247"/>
      <c r="M140" s="262"/>
      <c r="N140" s="262"/>
      <c r="O140" s="247"/>
      <c r="P140" s="262"/>
      <c r="Q140" s="262"/>
      <c r="R140" s="247"/>
      <c r="S140" s="262"/>
      <c r="T140" s="262"/>
      <c r="U140" s="247"/>
      <c r="V140" s="262"/>
      <c r="W140" s="262"/>
      <c r="X140" s="247"/>
      <c r="Y140" s="262"/>
      <c r="Z140" s="262"/>
      <c r="AA140" s="247"/>
      <c r="AB140" s="262"/>
      <c r="AC140" s="262"/>
      <c r="AD140" s="247"/>
      <c r="AE140" s="262"/>
      <c r="AF140" s="262"/>
      <c r="AG140" s="247"/>
      <c r="AH140" s="262"/>
      <c r="AI140" s="262"/>
      <c r="AJ140" s="233"/>
      <c r="AK140" s="262"/>
      <c r="AL140" s="262"/>
      <c r="AM140" s="233"/>
      <c r="AN140" s="262"/>
      <c r="AO140" s="262"/>
      <c r="AP140" s="233"/>
      <c r="AQ140" s="262"/>
      <c r="AR140" s="262"/>
      <c r="AS140" s="233"/>
      <c r="AT140" s="262"/>
      <c r="AU140" s="262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62"/>
      <c r="BF140" s="262"/>
      <c r="BG140" s="262"/>
      <c r="BH140" s="262"/>
      <c r="BI140" s="233"/>
      <c r="BJ140" s="233"/>
      <c r="BK140" s="233"/>
      <c r="BL140" s="233"/>
      <c r="BM140" s="233"/>
    </row>
    <row r="141" spans="1:74" x14ac:dyDescent="0.2">
      <c r="A141" s="262"/>
      <c r="B141" s="262"/>
      <c r="C141" s="262"/>
      <c r="D141" s="262"/>
      <c r="E141" s="262"/>
      <c r="F141" s="262"/>
      <c r="G141" s="262"/>
      <c r="H141" s="262"/>
      <c r="I141" s="247"/>
      <c r="J141" s="262"/>
      <c r="K141" s="262"/>
      <c r="L141" s="247"/>
      <c r="M141" s="262"/>
      <c r="N141" s="262"/>
      <c r="O141" s="247"/>
      <c r="P141" s="262"/>
      <c r="Q141" s="262"/>
      <c r="R141" s="247"/>
      <c r="S141" s="262"/>
      <c r="T141" s="262"/>
      <c r="U141" s="247"/>
      <c r="V141" s="262"/>
      <c r="W141" s="262"/>
      <c r="X141" s="247"/>
      <c r="Y141" s="262"/>
      <c r="Z141" s="262"/>
      <c r="AA141" s="247"/>
      <c r="AB141" s="262"/>
      <c r="AC141" s="262"/>
      <c r="AD141" s="247"/>
      <c r="AE141" s="262"/>
      <c r="AF141" s="262"/>
      <c r="AG141" s="247"/>
      <c r="AH141" s="262"/>
      <c r="AI141" s="262"/>
      <c r="AJ141" s="233"/>
      <c r="AK141" s="262"/>
      <c r="AL141" s="262"/>
      <c r="AM141" s="233"/>
      <c r="AN141" s="262"/>
      <c r="AO141" s="262"/>
      <c r="AP141" s="233"/>
      <c r="AQ141" s="262"/>
      <c r="AR141" s="262"/>
      <c r="AS141" s="233"/>
      <c r="AT141" s="262"/>
      <c r="AU141" s="262"/>
      <c r="AV141" s="247"/>
      <c r="AW141" s="247"/>
      <c r="AX141" s="247"/>
      <c r="AY141" s="247"/>
      <c r="AZ141" s="247"/>
      <c r="BA141" s="247"/>
      <c r="BB141" s="247"/>
      <c r="BC141" s="247"/>
      <c r="BD141" s="247"/>
      <c r="BE141" s="262"/>
      <c r="BF141" s="262"/>
      <c r="BG141" s="262"/>
      <c r="BH141" s="262"/>
      <c r="BI141" s="233"/>
      <c r="BJ141" s="233"/>
      <c r="BK141" s="233"/>
      <c r="BL141" s="233"/>
      <c r="BM141" s="233"/>
    </row>
    <row r="142" spans="1:74" x14ac:dyDescent="0.2">
      <c r="A142" s="262"/>
      <c r="B142" s="262"/>
      <c r="C142" s="262"/>
      <c r="D142" s="262"/>
      <c r="E142" s="262"/>
      <c r="F142" s="262"/>
      <c r="G142" s="262"/>
      <c r="H142" s="262"/>
      <c r="I142" s="247"/>
      <c r="J142" s="262"/>
      <c r="K142" s="262"/>
      <c r="L142" s="247"/>
      <c r="M142" s="262"/>
      <c r="N142" s="262"/>
      <c r="O142" s="247"/>
      <c r="P142" s="262"/>
      <c r="Q142" s="262"/>
      <c r="R142" s="247"/>
      <c r="S142" s="262"/>
      <c r="T142" s="262"/>
      <c r="U142" s="247"/>
      <c r="V142" s="262"/>
      <c r="W142" s="262"/>
      <c r="X142" s="247"/>
      <c r="Y142" s="262"/>
      <c r="Z142" s="262"/>
      <c r="AA142" s="247"/>
      <c r="AB142" s="262"/>
      <c r="AC142" s="262"/>
      <c r="AD142" s="247"/>
      <c r="AE142" s="262"/>
      <c r="AF142" s="262"/>
      <c r="AG142" s="247"/>
      <c r="AH142" s="262"/>
      <c r="AI142" s="262"/>
      <c r="AJ142" s="233"/>
      <c r="AK142" s="262"/>
      <c r="AL142" s="262"/>
      <c r="AM142" s="233"/>
      <c r="AN142" s="262"/>
      <c r="AO142" s="262"/>
      <c r="AP142" s="233"/>
      <c r="AQ142" s="262"/>
      <c r="AR142" s="262"/>
      <c r="AS142" s="233"/>
      <c r="AT142" s="262"/>
      <c r="AU142" s="262"/>
      <c r="AV142" s="247"/>
      <c r="AW142" s="247"/>
      <c r="AX142" s="247"/>
      <c r="AY142" s="247"/>
      <c r="AZ142" s="247"/>
      <c r="BA142" s="247"/>
      <c r="BB142" s="247"/>
      <c r="BC142" s="247"/>
      <c r="BD142" s="247"/>
      <c r="BE142" s="262"/>
      <c r="BF142" s="262"/>
      <c r="BG142" s="262"/>
      <c r="BH142" s="262"/>
      <c r="BI142" s="233"/>
      <c r="BJ142" s="233"/>
      <c r="BK142" s="233"/>
      <c r="BL142" s="233"/>
      <c r="BM142" s="233"/>
    </row>
    <row r="143" spans="1:74" x14ac:dyDescent="0.2">
      <c r="A143" s="262"/>
      <c r="B143" s="262"/>
      <c r="C143" s="262"/>
      <c r="D143" s="262"/>
      <c r="E143" s="262"/>
      <c r="F143" s="262"/>
      <c r="G143" s="262"/>
      <c r="H143" s="262"/>
      <c r="I143" s="247"/>
      <c r="J143" s="262"/>
      <c r="K143" s="262"/>
      <c r="L143" s="247"/>
      <c r="M143" s="262"/>
      <c r="N143" s="262"/>
      <c r="O143" s="247"/>
      <c r="P143" s="262"/>
      <c r="Q143" s="262"/>
      <c r="R143" s="247"/>
      <c r="S143" s="262"/>
      <c r="T143" s="262"/>
      <c r="U143" s="247"/>
      <c r="V143" s="262"/>
      <c r="W143" s="262"/>
      <c r="X143" s="247"/>
      <c r="Y143" s="262"/>
      <c r="Z143" s="262"/>
      <c r="AA143" s="247"/>
      <c r="AB143" s="262"/>
      <c r="AC143" s="262"/>
      <c r="AD143" s="247"/>
      <c r="AE143" s="262"/>
      <c r="AF143" s="262"/>
      <c r="AG143" s="247"/>
      <c r="AH143" s="262"/>
      <c r="AI143" s="262"/>
      <c r="AJ143" s="233"/>
      <c r="AK143" s="262"/>
      <c r="AL143" s="262"/>
      <c r="AM143" s="233"/>
      <c r="AN143" s="262"/>
      <c r="AO143" s="262"/>
      <c r="AP143" s="233"/>
      <c r="AQ143" s="262"/>
      <c r="AR143" s="262"/>
      <c r="AS143" s="233"/>
      <c r="AT143" s="262"/>
      <c r="AU143" s="262"/>
      <c r="AV143" s="247"/>
      <c r="AW143" s="247"/>
      <c r="AX143" s="247"/>
      <c r="AY143" s="247"/>
      <c r="AZ143" s="247"/>
      <c r="BA143" s="247"/>
      <c r="BB143" s="247"/>
      <c r="BC143" s="247"/>
      <c r="BD143" s="247"/>
      <c r="BE143" s="262"/>
      <c r="BF143" s="262"/>
      <c r="BG143" s="262"/>
      <c r="BH143" s="262"/>
      <c r="BI143" s="233"/>
      <c r="BJ143" s="233"/>
      <c r="BK143" s="233"/>
      <c r="BL143" s="233"/>
      <c r="BM143" s="233"/>
    </row>
    <row r="144" spans="1:74" x14ac:dyDescent="0.2">
      <c r="A144" s="262"/>
      <c r="B144" s="262"/>
      <c r="C144" s="262"/>
      <c r="D144" s="262"/>
      <c r="E144" s="262"/>
      <c r="F144" s="262"/>
      <c r="G144" s="262"/>
      <c r="H144" s="262"/>
      <c r="I144" s="247"/>
      <c r="J144" s="262"/>
      <c r="K144" s="262"/>
      <c r="L144" s="247"/>
      <c r="M144" s="262"/>
      <c r="N144" s="262"/>
      <c r="O144" s="247"/>
      <c r="P144" s="262"/>
      <c r="Q144" s="262"/>
      <c r="R144" s="247"/>
      <c r="S144" s="262"/>
      <c r="T144" s="262"/>
      <c r="U144" s="247"/>
      <c r="V144" s="262"/>
      <c r="W144" s="262"/>
      <c r="X144" s="247"/>
      <c r="Y144" s="262"/>
      <c r="Z144" s="262"/>
      <c r="AA144" s="247"/>
      <c r="AB144" s="262"/>
      <c r="AC144" s="262"/>
      <c r="AD144" s="247"/>
      <c r="AE144" s="262"/>
      <c r="AF144" s="262"/>
      <c r="AG144" s="247"/>
      <c r="AH144" s="262"/>
      <c r="AI144" s="262"/>
      <c r="AJ144" s="233"/>
      <c r="AK144" s="262"/>
      <c r="AL144" s="262"/>
      <c r="AM144" s="233"/>
      <c r="AN144" s="262"/>
      <c r="AO144" s="262"/>
      <c r="AP144" s="233"/>
      <c r="AQ144" s="262"/>
      <c r="AR144" s="262"/>
      <c r="AS144" s="233"/>
      <c r="AT144" s="262"/>
      <c r="AU144" s="262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62"/>
      <c r="BF144" s="262"/>
      <c r="BG144" s="262"/>
      <c r="BH144" s="262"/>
      <c r="BI144" s="233"/>
      <c r="BJ144" s="233"/>
      <c r="BK144" s="233"/>
      <c r="BL144" s="233"/>
      <c r="BM144" s="233"/>
    </row>
    <row r="145" spans="1:65" x14ac:dyDescent="0.2">
      <c r="A145" s="262"/>
      <c r="B145" s="262"/>
      <c r="C145" s="262"/>
      <c r="D145" s="262"/>
      <c r="E145" s="262"/>
      <c r="F145" s="262"/>
      <c r="G145" s="262"/>
      <c r="H145" s="262"/>
      <c r="I145" s="247"/>
      <c r="J145" s="262"/>
      <c r="K145" s="262"/>
      <c r="L145" s="247"/>
      <c r="M145" s="262"/>
      <c r="N145" s="262"/>
      <c r="O145" s="247"/>
      <c r="P145" s="262"/>
      <c r="Q145" s="262"/>
      <c r="R145" s="247"/>
      <c r="S145" s="262"/>
      <c r="T145" s="262"/>
      <c r="U145" s="247"/>
      <c r="V145" s="262"/>
      <c r="W145" s="262"/>
      <c r="X145" s="247"/>
      <c r="Y145" s="262"/>
      <c r="Z145" s="262"/>
      <c r="AA145" s="247"/>
      <c r="AB145" s="262"/>
      <c r="AC145" s="262"/>
      <c r="AD145" s="247"/>
      <c r="AE145" s="262"/>
      <c r="AF145" s="262"/>
      <c r="AG145" s="247"/>
      <c r="AH145" s="262"/>
      <c r="AI145" s="262"/>
      <c r="AJ145" s="233"/>
      <c r="AK145" s="262"/>
      <c r="AL145" s="262"/>
      <c r="AM145" s="233"/>
      <c r="AN145" s="262"/>
      <c r="AO145" s="262"/>
      <c r="AP145" s="233"/>
      <c r="AQ145" s="262"/>
      <c r="AR145" s="262"/>
      <c r="AS145" s="233"/>
      <c r="AT145" s="262"/>
      <c r="AU145" s="262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62"/>
      <c r="BF145" s="262"/>
      <c r="BG145" s="262"/>
      <c r="BH145" s="262"/>
      <c r="BI145" s="233"/>
      <c r="BJ145" s="233"/>
      <c r="BK145" s="233"/>
      <c r="BL145" s="233"/>
      <c r="BM145" s="233"/>
    </row>
    <row r="146" spans="1:65" x14ac:dyDescent="0.2">
      <c r="A146" s="262"/>
      <c r="B146" s="262"/>
      <c r="C146" s="262"/>
      <c r="D146" s="262"/>
      <c r="E146" s="262"/>
      <c r="F146" s="262"/>
      <c r="G146" s="262"/>
      <c r="H146" s="262"/>
      <c r="I146" s="247"/>
      <c r="J146" s="262"/>
      <c r="K146" s="262"/>
      <c r="L146" s="247"/>
      <c r="M146" s="262"/>
      <c r="N146" s="262"/>
      <c r="O146" s="247"/>
      <c r="P146" s="262"/>
      <c r="Q146" s="262"/>
      <c r="R146" s="247"/>
      <c r="S146" s="262"/>
      <c r="T146" s="262"/>
      <c r="U146" s="247"/>
      <c r="V146" s="262"/>
      <c r="W146" s="262"/>
      <c r="X146" s="247"/>
      <c r="Y146" s="262"/>
      <c r="Z146" s="262"/>
      <c r="AA146" s="247"/>
      <c r="AB146" s="262"/>
      <c r="AC146" s="262"/>
      <c r="AD146" s="247"/>
      <c r="AE146" s="262"/>
      <c r="AF146" s="262"/>
      <c r="AG146" s="247"/>
      <c r="AH146" s="262"/>
      <c r="AI146" s="262"/>
      <c r="AJ146" s="233"/>
      <c r="AK146" s="262"/>
      <c r="AL146" s="262"/>
      <c r="AM146" s="233"/>
      <c r="AN146" s="262"/>
      <c r="AO146" s="262"/>
      <c r="AP146" s="233"/>
      <c r="AQ146" s="262"/>
      <c r="AR146" s="262"/>
      <c r="AS146" s="233"/>
      <c r="AT146" s="262"/>
      <c r="AU146" s="262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62"/>
      <c r="BF146" s="262"/>
      <c r="BG146" s="262"/>
      <c r="BH146" s="262"/>
      <c r="BI146" s="233"/>
      <c r="BJ146" s="233"/>
      <c r="BK146" s="233"/>
      <c r="BL146" s="233"/>
      <c r="BM146" s="233"/>
    </row>
    <row r="147" spans="1:65" x14ac:dyDescent="0.2">
      <c r="A147" s="262"/>
      <c r="B147" s="262"/>
      <c r="C147" s="262"/>
      <c r="D147" s="262"/>
      <c r="E147" s="262"/>
      <c r="F147" s="262"/>
      <c r="G147" s="262"/>
      <c r="H147" s="262"/>
      <c r="I147" s="247"/>
      <c r="J147" s="262"/>
      <c r="K147" s="262"/>
      <c r="L147" s="247"/>
      <c r="M147" s="262"/>
      <c r="N147" s="262"/>
      <c r="O147" s="247"/>
      <c r="P147" s="262"/>
      <c r="Q147" s="262"/>
      <c r="R147" s="247"/>
      <c r="S147" s="262"/>
      <c r="T147" s="262"/>
      <c r="U147" s="247"/>
      <c r="V147" s="262"/>
      <c r="W147" s="262"/>
      <c r="X147" s="247"/>
      <c r="Y147" s="262"/>
      <c r="Z147" s="262"/>
      <c r="AA147" s="247"/>
      <c r="AB147" s="262"/>
      <c r="AC147" s="262"/>
      <c r="AD147" s="247"/>
      <c r="AE147" s="262"/>
      <c r="AF147" s="262"/>
      <c r="AG147" s="247"/>
      <c r="AH147" s="262"/>
      <c r="AI147" s="262"/>
      <c r="AJ147" s="233"/>
      <c r="AK147" s="262"/>
      <c r="AL147" s="262"/>
      <c r="AM147" s="233"/>
      <c r="AN147" s="262"/>
      <c r="AO147" s="262"/>
      <c r="AP147" s="233"/>
      <c r="AQ147" s="262"/>
      <c r="AR147" s="262"/>
      <c r="AS147" s="233"/>
      <c r="AT147" s="262"/>
      <c r="AU147" s="262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62"/>
      <c r="BF147" s="262"/>
      <c r="BG147" s="262"/>
      <c r="BH147" s="262"/>
      <c r="BI147" s="233"/>
      <c r="BJ147" s="233"/>
      <c r="BK147" s="233"/>
      <c r="BL147" s="233"/>
      <c r="BM147" s="233"/>
    </row>
    <row r="148" spans="1:65" x14ac:dyDescent="0.2">
      <c r="A148" s="262"/>
      <c r="B148" s="262"/>
      <c r="C148" s="262"/>
      <c r="D148" s="262"/>
      <c r="E148" s="262"/>
      <c r="F148" s="262"/>
      <c r="G148" s="262"/>
      <c r="H148" s="262"/>
      <c r="I148" s="247"/>
      <c r="J148" s="262"/>
      <c r="K148" s="262"/>
      <c r="L148" s="247"/>
      <c r="M148" s="262"/>
      <c r="N148" s="262"/>
      <c r="O148" s="247"/>
      <c r="P148" s="262"/>
      <c r="Q148" s="262"/>
      <c r="R148" s="247"/>
      <c r="S148" s="262"/>
      <c r="T148" s="262"/>
      <c r="U148" s="247"/>
      <c r="V148" s="262"/>
      <c r="W148" s="262"/>
      <c r="X148" s="247"/>
      <c r="Y148" s="262"/>
      <c r="Z148" s="262"/>
      <c r="AA148" s="247"/>
      <c r="AB148" s="262"/>
      <c r="AC148" s="262"/>
      <c r="AD148" s="247"/>
      <c r="AE148" s="262"/>
      <c r="AF148" s="262"/>
      <c r="AG148" s="247"/>
      <c r="AH148" s="262"/>
      <c r="AI148" s="262"/>
      <c r="AJ148" s="233"/>
      <c r="AK148" s="262"/>
      <c r="AL148" s="262"/>
      <c r="AM148" s="233"/>
      <c r="AN148" s="262"/>
      <c r="AO148" s="262"/>
      <c r="AP148" s="233"/>
      <c r="AQ148" s="262"/>
      <c r="AR148" s="262"/>
      <c r="AS148" s="233"/>
      <c r="AT148" s="262"/>
      <c r="AU148" s="262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62"/>
      <c r="BF148" s="262"/>
      <c r="BG148" s="262"/>
      <c r="BH148" s="262"/>
      <c r="BI148" s="233"/>
      <c r="BJ148" s="233"/>
      <c r="BK148" s="233"/>
      <c r="BL148" s="233"/>
      <c r="BM148" s="233"/>
    </row>
    <row r="149" spans="1:65" x14ac:dyDescent="0.2">
      <c r="A149" s="262"/>
      <c r="B149" s="262"/>
      <c r="C149" s="262"/>
      <c r="D149" s="262"/>
      <c r="E149" s="262"/>
      <c r="F149" s="262"/>
      <c r="G149" s="262"/>
      <c r="H149" s="262"/>
      <c r="I149" s="247"/>
      <c r="J149" s="262"/>
      <c r="K149" s="262"/>
      <c r="L149" s="247"/>
      <c r="M149" s="262"/>
      <c r="N149" s="262"/>
      <c r="O149" s="247"/>
      <c r="P149" s="262"/>
      <c r="Q149" s="262"/>
      <c r="R149" s="247"/>
      <c r="S149" s="262"/>
      <c r="T149" s="262"/>
      <c r="U149" s="247"/>
      <c r="V149" s="262"/>
      <c r="W149" s="262"/>
      <c r="X149" s="247"/>
      <c r="Y149" s="262"/>
      <c r="Z149" s="262"/>
      <c r="AA149" s="247"/>
      <c r="AB149" s="262"/>
      <c r="AC149" s="262"/>
      <c r="AD149" s="247"/>
      <c r="AE149" s="262"/>
      <c r="AF149" s="262"/>
      <c r="AG149" s="247"/>
      <c r="AH149" s="262"/>
      <c r="AI149" s="262"/>
      <c r="AJ149" s="233"/>
      <c r="AK149" s="262"/>
      <c r="AL149" s="262"/>
      <c r="AM149" s="233"/>
      <c r="AN149" s="262"/>
      <c r="AO149" s="262"/>
      <c r="AP149" s="233"/>
      <c r="AQ149" s="262"/>
      <c r="AR149" s="262"/>
      <c r="AS149" s="233"/>
      <c r="AT149" s="262"/>
      <c r="AU149" s="262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62"/>
      <c r="BF149" s="262"/>
      <c r="BG149" s="262"/>
      <c r="BH149" s="262"/>
      <c r="BI149" s="233"/>
      <c r="BJ149" s="233"/>
      <c r="BK149" s="233"/>
      <c r="BL149" s="233"/>
      <c r="BM149" s="233"/>
    </row>
    <row r="150" spans="1:65" x14ac:dyDescent="0.2">
      <c r="A150" s="262"/>
      <c r="B150" s="262"/>
      <c r="C150" s="262"/>
      <c r="D150" s="262"/>
      <c r="E150" s="262"/>
      <c r="F150" s="262"/>
      <c r="G150" s="262"/>
      <c r="H150" s="262"/>
      <c r="I150" s="247"/>
      <c r="J150" s="262"/>
      <c r="K150" s="262"/>
      <c r="L150" s="247"/>
      <c r="M150" s="262"/>
      <c r="N150" s="262"/>
      <c r="O150" s="247"/>
      <c r="P150" s="262"/>
      <c r="Q150" s="262"/>
      <c r="R150" s="247"/>
      <c r="S150" s="262"/>
      <c r="T150" s="262"/>
      <c r="U150" s="247"/>
      <c r="V150" s="262"/>
      <c r="W150" s="262"/>
      <c r="X150" s="247"/>
      <c r="Y150" s="262"/>
      <c r="Z150" s="262"/>
      <c r="AA150" s="247"/>
      <c r="AB150" s="262"/>
      <c r="AC150" s="262"/>
      <c r="AD150" s="247"/>
      <c r="AE150" s="262"/>
      <c r="AF150" s="262"/>
      <c r="AG150" s="247"/>
      <c r="AH150" s="262"/>
      <c r="AI150" s="262"/>
      <c r="AJ150" s="233"/>
      <c r="AK150" s="262"/>
      <c r="AL150" s="262"/>
      <c r="AM150" s="233"/>
      <c r="AN150" s="262"/>
      <c r="AO150" s="262"/>
      <c r="AP150" s="233"/>
      <c r="AQ150" s="262"/>
      <c r="AR150" s="262"/>
      <c r="AS150" s="233"/>
      <c r="AT150" s="262"/>
      <c r="AU150" s="262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62"/>
      <c r="BF150" s="262"/>
      <c r="BG150" s="262"/>
      <c r="BH150" s="262"/>
      <c r="BI150" s="233"/>
      <c r="BJ150" s="233"/>
      <c r="BK150" s="233"/>
      <c r="BL150" s="233"/>
      <c r="BM150" s="233"/>
    </row>
    <row r="151" spans="1:65" x14ac:dyDescent="0.2">
      <c r="A151" s="262"/>
      <c r="B151" s="262"/>
      <c r="C151" s="262"/>
      <c r="D151" s="262"/>
      <c r="E151" s="262"/>
      <c r="F151" s="262"/>
      <c r="G151" s="262"/>
      <c r="H151" s="262"/>
      <c r="I151" s="247"/>
      <c r="J151" s="262"/>
      <c r="K151" s="262"/>
      <c r="L151" s="247"/>
      <c r="M151" s="262"/>
      <c r="N151" s="262"/>
      <c r="O151" s="247"/>
      <c r="P151" s="262"/>
      <c r="Q151" s="262"/>
      <c r="R151" s="247"/>
      <c r="S151" s="262"/>
      <c r="T151" s="262"/>
      <c r="U151" s="247"/>
      <c r="V151" s="262"/>
      <c r="W151" s="262"/>
      <c r="X151" s="247"/>
      <c r="Y151" s="262"/>
      <c r="Z151" s="262"/>
      <c r="AA151" s="247"/>
      <c r="AB151" s="262"/>
      <c r="AC151" s="262"/>
      <c r="AD151" s="247"/>
      <c r="AE151" s="262"/>
      <c r="AF151" s="262"/>
      <c r="AG151" s="247"/>
      <c r="AH151" s="262"/>
      <c r="AI151" s="262"/>
      <c r="AJ151" s="233"/>
      <c r="AK151" s="262"/>
      <c r="AL151" s="262"/>
      <c r="AM151" s="233"/>
      <c r="AN151" s="262"/>
      <c r="AO151" s="262"/>
      <c r="AP151" s="233"/>
      <c r="AQ151" s="262"/>
      <c r="AR151" s="262"/>
      <c r="AS151" s="233"/>
      <c r="AT151" s="262"/>
      <c r="AU151" s="262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62"/>
      <c r="BF151" s="262"/>
      <c r="BG151" s="262"/>
      <c r="BH151" s="262"/>
      <c r="BI151" s="233"/>
      <c r="BJ151" s="233"/>
      <c r="BK151" s="233"/>
      <c r="BL151" s="233"/>
      <c r="BM151" s="233"/>
    </row>
    <row r="152" spans="1:65" x14ac:dyDescent="0.2">
      <c r="A152" s="262"/>
      <c r="B152" s="262"/>
      <c r="C152" s="262"/>
      <c r="D152" s="262"/>
      <c r="E152" s="262"/>
      <c r="F152" s="262"/>
      <c r="G152" s="262"/>
      <c r="H152" s="262"/>
      <c r="I152" s="247"/>
      <c r="J152" s="262"/>
      <c r="K152" s="262"/>
      <c r="L152" s="247"/>
      <c r="M152" s="262"/>
      <c r="N152" s="262"/>
      <c r="O152" s="247"/>
      <c r="P152" s="262"/>
      <c r="Q152" s="262"/>
      <c r="R152" s="247"/>
      <c r="S152" s="262"/>
      <c r="T152" s="262"/>
      <c r="U152" s="247"/>
      <c r="V152" s="262"/>
      <c r="W152" s="262"/>
      <c r="X152" s="247"/>
      <c r="Y152" s="262"/>
      <c r="Z152" s="262"/>
      <c r="AA152" s="247"/>
      <c r="AB152" s="262"/>
      <c r="AC152" s="262"/>
      <c r="AD152" s="247"/>
      <c r="AE152" s="262"/>
      <c r="AF152" s="262"/>
      <c r="AG152" s="247"/>
      <c r="AH152" s="262"/>
      <c r="AI152" s="262"/>
      <c r="AJ152" s="233"/>
      <c r="AK152" s="262"/>
      <c r="AL152" s="262"/>
      <c r="AM152" s="233"/>
      <c r="AN152" s="262"/>
      <c r="AO152" s="262"/>
      <c r="AP152" s="233"/>
      <c r="AQ152" s="262"/>
      <c r="AR152" s="262"/>
      <c r="AS152" s="233"/>
      <c r="AT152" s="262"/>
      <c r="AU152" s="262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62"/>
      <c r="BF152" s="262"/>
      <c r="BG152" s="262"/>
      <c r="BH152" s="262"/>
      <c r="BI152" s="233"/>
      <c r="BJ152" s="233"/>
      <c r="BK152" s="233"/>
      <c r="BL152" s="233"/>
      <c r="BM152" s="233"/>
    </row>
    <row r="153" spans="1:65" x14ac:dyDescent="0.2">
      <c r="A153" s="262"/>
      <c r="B153" s="262"/>
      <c r="C153" s="262"/>
      <c r="D153" s="262"/>
      <c r="E153" s="262"/>
      <c r="F153" s="262"/>
      <c r="G153" s="262"/>
      <c r="H153" s="262"/>
      <c r="I153" s="247"/>
      <c r="J153" s="262"/>
      <c r="K153" s="262"/>
      <c r="L153" s="247"/>
      <c r="M153" s="262"/>
      <c r="N153" s="262"/>
      <c r="O153" s="247"/>
      <c r="P153" s="262"/>
      <c r="Q153" s="262"/>
      <c r="R153" s="247"/>
      <c r="S153" s="262"/>
      <c r="T153" s="262"/>
      <c r="U153" s="247"/>
      <c r="V153" s="262"/>
      <c r="W153" s="262"/>
      <c r="X153" s="247"/>
      <c r="Y153" s="262"/>
      <c r="Z153" s="262"/>
      <c r="AA153" s="247"/>
      <c r="AB153" s="262"/>
      <c r="AC153" s="262"/>
      <c r="AD153" s="247"/>
      <c r="AE153" s="262"/>
      <c r="AF153" s="262"/>
      <c r="AG153" s="247"/>
      <c r="AH153" s="262"/>
      <c r="AI153" s="262"/>
      <c r="AJ153" s="233"/>
      <c r="AK153" s="262"/>
      <c r="AL153" s="262"/>
      <c r="AM153" s="233"/>
      <c r="AN153" s="262"/>
      <c r="AO153" s="262"/>
      <c r="AP153" s="233"/>
      <c r="AQ153" s="262"/>
      <c r="AR153" s="262"/>
      <c r="AS153" s="233"/>
      <c r="AT153" s="262"/>
      <c r="AU153" s="262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62"/>
      <c r="BF153" s="262"/>
      <c r="BG153" s="262"/>
      <c r="BH153" s="262"/>
      <c r="BI153" s="233"/>
      <c r="BJ153" s="233"/>
      <c r="BK153" s="233"/>
      <c r="BL153" s="233"/>
      <c r="BM153" s="233"/>
    </row>
    <row r="154" spans="1:65" x14ac:dyDescent="0.2">
      <c r="A154" s="262"/>
      <c r="B154" s="262"/>
      <c r="C154" s="262"/>
      <c r="D154" s="262"/>
      <c r="E154" s="262"/>
      <c r="F154" s="262"/>
      <c r="G154" s="262"/>
      <c r="H154" s="262"/>
      <c r="I154" s="247"/>
      <c r="J154" s="262"/>
      <c r="K154" s="262"/>
      <c r="L154" s="247"/>
      <c r="M154" s="262"/>
      <c r="N154" s="262"/>
      <c r="O154" s="247"/>
      <c r="P154" s="262"/>
      <c r="Q154" s="262"/>
      <c r="R154" s="247"/>
      <c r="S154" s="262"/>
      <c r="T154" s="262"/>
      <c r="U154" s="247"/>
      <c r="V154" s="262"/>
      <c r="W154" s="262"/>
      <c r="X154" s="247"/>
      <c r="Y154" s="262"/>
      <c r="Z154" s="262"/>
      <c r="AA154" s="247"/>
      <c r="AB154" s="262"/>
      <c r="AC154" s="262"/>
      <c r="AD154" s="247"/>
      <c r="AE154" s="262"/>
      <c r="AF154" s="262"/>
      <c r="AG154" s="247"/>
      <c r="AH154" s="262"/>
      <c r="AI154" s="262"/>
      <c r="AJ154" s="233"/>
      <c r="AK154" s="262"/>
      <c r="AL154" s="262"/>
      <c r="AM154" s="233"/>
      <c r="AN154" s="262"/>
      <c r="AO154" s="262"/>
      <c r="AP154" s="233"/>
      <c r="AQ154" s="262"/>
      <c r="AR154" s="262"/>
      <c r="AS154" s="233"/>
      <c r="AT154" s="262"/>
      <c r="AU154" s="262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62"/>
      <c r="BF154" s="262"/>
      <c r="BG154" s="262"/>
      <c r="BH154" s="262"/>
      <c r="BI154" s="233"/>
      <c r="BJ154" s="233"/>
      <c r="BK154" s="233"/>
      <c r="BL154" s="233"/>
      <c r="BM154" s="233"/>
    </row>
    <row r="155" spans="1:65" x14ac:dyDescent="0.2">
      <c r="A155" s="262"/>
      <c r="B155" s="262"/>
      <c r="C155" s="262"/>
      <c r="D155" s="262"/>
      <c r="E155" s="262"/>
      <c r="F155" s="262"/>
      <c r="G155" s="262"/>
      <c r="H155" s="262"/>
      <c r="I155" s="247"/>
      <c r="J155" s="262"/>
      <c r="K155" s="262"/>
      <c r="L155" s="247"/>
      <c r="M155" s="262"/>
      <c r="N155" s="262"/>
      <c r="O155" s="247"/>
      <c r="P155" s="262"/>
      <c r="Q155" s="262"/>
      <c r="R155" s="247"/>
      <c r="S155" s="262"/>
      <c r="T155" s="262"/>
      <c r="U155" s="247"/>
      <c r="V155" s="262"/>
      <c r="W155" s="262"/>
      <c r="X155" s="247"/>
      <c r="Y155" s="262"/>
      <c r="Z155" s="262"/>
      <c r="AA155" s="247"/>
      <c r="AB155" s="262"/>
      <c r="AC155" s="262"/>
      <c r="AD155" s="247"/>
      <c r="AE155" s="262"/>
      <c r="AF155" s="262"/>
      <c r="AG155" s="247"/>
      <c r="AH155" s="262"/>
      <c r="AI155" s="262"/>
      <c r="AJ155" s="233"/>
      <c r="AK155" s="262"/>
      <c r="AL155" s="262"/>
      <c r="AM155" s="233"/>
      <c r="AN155" s="262"/>
      <c r="AO155" s="262"/>
      <c r="AP155" s="233"/>
      <c r="AQ155" s="262"/>
      <c r="AR155" s="262"/>
      <c r="AS155" s="233"/>
      <c r="AT155" s="262"/>
      <c r="AU155" s="262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62"/>
      <c r="BF155" s="262"/>
      <c r="BG155" s="262"/>
      <c r="BH155" s="262"/>
      <c r="BI155" s="233"/>
      <c r="BJ155" s="233"/>
      <c r="BK155" s="233"/>
      <c r="BL155" s="233"/>
      <c r="BM155" s="233"/>
    </row>
    <row r="156" spans="1:65" x14ac:dyDescent="0.2">
      <c r="A156" s="262"/>
      <c r="B156" s="262"/>
      <c r="C156" s="262"/>
      <c r="D156" s="262"/>
      <c r="E156" s="262"/>
      <c r="F156" s="262"/>
      <c r="G156" s="262"/>
      <c r="H156" s="262"/>
      <c r="I156" s="247"/>
      <c r="J156" s="262"/>
      <c r="K156" s="262"/>
      <c r="L156" s="247"/>
      <c r="M156" s="262"/>
      <c r="N156" s="262"/>
      <c r="O156" s="247"/>
      <c r="P156" s="262"/>
      <c r="Q156" s="262"/>
      <c r="R156" s="247"/>
      <c r="S156" s="262"/>
      <c r="T156" s="262"/>
      <c r="U156" s="247"/>
      <c r="V156" s="262"/>
      <c r="W156" s="262"/>
      <c r="X156" s="247"/>
      <c r="Y156" s="262"/>
      <c r="Z156" s="262"/>
      <c r="AA156" s="247"/>
      <c r="AB156" s="262"/>
      <c r="AC156" s="262"/>
      <c r="AD156" s="247"/>
      <c r="AE156" s="262"/>
      <c r="AF156" s="262"/>
      <c r="AG156" s="247"/>
      <c r="AH156" s="262"/>
      <c r="AI156" s="262"/>
      <c r="AJ156" s="233"/>
      <c r="AK156" s="262"/>
      <c r="AL156" s="262"/>
      <c r="AM156" s="233"/>
      <c r="AN156" s="262"/>
      <c r="AO156" s="262"/>
      <c r="AP156" s="233"/>
      <c r="AQ156" s="262"/>
      <c r="AR156" s="262"/>
      <c r="AS156" s="233"/>
      <c r="AT156" s="262"/>
      <c r="AU156" s="262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62"/>
      <c r="BF156" s="262"/>
      <c r="BG156" s="262"/>
      <c r="BH156" s="262"/>
      <c r="BI156" s="233"/>
      <c r="BJ156" s="233"/>
      <c r="BK156" s="233"/>
      <c r="BL156" s="233"/>
      <c r="BM156" s="233"/>
    </row>
    <row r="157" spans="1:65" x14ac:dyDescent="0.2">
      <c r="A157" s="262"/>
      <c r="B157" s="262"/>
      <c r="C157" s="262"/>
      <c r="D157" s="262"/>
      <c r="E157" s="262"/>
      <c r="F157" s="262"/>
      <c r="G157" s="262"/>
      <c r="H157" s="262"/>
      <c r="I157" s="247"/>
      <c r="J157" s="262"/>
      <c r="K157" s="262"/>
      <c r="L157" s="247"/>
      <c r="M157" s="262"/>
      <c r="N157" s="262"/>
      <c r="O157" s="247"/>
      <c r="P157" s="262"/>
      <c r="Q157" s="262"/>
      <c r="R157" s="247"/>
      <c r="S157" s="262"/>
      <c r="T157" s="262"/>
      <c r="U157" s="247"/>
      <c r="V157" s="262"/>
      <c r="W157" s="262"/>
      <c r="X157" s="247"/>
      <c r="Y157" s="262"/>
      <c r="Z157" s="262"/>
      <c r="AA157" s="247"/>
      <c r="AB157" s="262"/>
      <c r="AC157" s="262"/>
      <c r="AD157" s="247"/>
      <c r="AE157" s="262"/>
      <c r="AF157" s="262"/>
      <c r="AG157" s="247"/>
      <c r="AH157" s="262"/>
      <c r="AI157" s="262"/>
      <c r="AJ157" s="233"/>
      <c r="AK157" s="262"/>
      <c r="AL157" s="262"/>
      <c r="AM157" s="233"/>
      <c r="AN157" s="262"/>
      <c r="AO157" s="262"/>
      <c r="AP157" s="233"/>
      <c r="AQ157" s="262"/>
      <c r="AR157" s="262"/>
      <c r="AS157" s="233"/>
      <c r="AT157" s="262"/>
      <c r="AU157" s="262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62"/>
      <c r="BF157" s="262"/>
      <c r="BG157" s="262"/>
      <c r="BH157" s="262"/>
      <c r="BI157" s="233"/>
      <c r="BJ157" s="233"/>
      <c r="BK157" s="233"/>
      <c r="BL157" s="233"/>
      <c r="BM157" s="233"/>
    </row>
    <row r="158" spans="1:65" x14ac:dyDescent="0.2">
      <c r="A158" s="262"/>
      <c r="B158" s="262"/>
      <c r="C158" s="262"/>
      <c r="D158" s="262"/>
      <c r="E158" s="262"/>
      <c r="F158" s="262"/>
      <c r="G158" s="262"/>
      <c r="H158" s="262"/>
      <c r="I158" s="247"/>
      <c r="J158" s="262"/>
      <c r="K158" s="262"/>
      <c r="L158" s="247"/>
      <c r="M158" s="262"/>
      <c r="N158" s="262"/>
      <c r="O158" s="247"/>
      <c r="P158" s="262"/>
      <c r="Q158" s="262"/>
      <c r="R158" s="247"/>
      <c r="S158" s="262"/>
      <c r="T158" s="262"/>
      <c r="U158" s="247"/>
      <c r="V158" s="262"/>
      <c r="W158" s="262"/>
      <c r="X158" s="247"/>
      <c r="Y158" s="262"/>
      <c r="Z158" s="262"/>
      <c r="AA158" s="247"/>
      <c r="AB158" s="262"/>
      <c r="AC158" s="262"/>
      <c r="AD158" s="247"/>
      <c r="AE158" s="262"/>
      <c r="AF158" s="262"/>
      <c r="AG158" s="247"/>
      <c r="AH158" s="262"/>
      <c r="AI158" s="262"/>
      <c r="AJ158" s="233"/>
      <c r="AK158" s="262"/>
      <c r="AL158" s="262"/>
      <c r="AM158" s="233"/>
      <c r="AN158" s="262"/>
      <c r="AO158" s="262"/>
      <c r="AP158" s="233"/>
      <c r="AQ158" s="262"/>
      <c r="AR158" s="262"/>
      <c r="AS158" s="233"/>
      <c r="AT158" s="262"/>
      <c r="AU158" s="262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62"/>
      <c r="BF158" s="262"/>
      <c r="BG158" s="262"/>
      <c r="BH158" s="262"/>
      <c r="BI158" s="233"/>
      <c r="BJ158" s="233"/>
      <c r="BK158" s="233"/>
      <c r="BL158" s="233"/>
      <c r="BM158" s="233"/>
    </row>
    <row r="159" spans="1:65" x14ac:dyDescent="0.2">
      <c r="A159" s="262"/>
      <c r="B159" s="262"/>
      <c r="C159" s="262"/>
      <c r="D159" s="262"/>
      <c r="E159" s="262"/>
      <c r="F159" s="262"/>
      <c r="G159" s="262"/>
      <c r="H159" s="262"/>
      <c r="I159" s="247"/>
      <c r="J159" s="262"/>
      <c r="K159" s="262"/>
      <c r="L159" s="247"/>
      <c r="M159" s="262"/>
      <c r="N159" s="262"/>
      <c r="O159" s="247"/>
      <c r="P159" s="262"/>
      <c r="Q159" s="262"/>
      <c r="R159" s="247"/>
      <c r="S159" s="262"/>
      <c r="T159" s="262"/>
      <c r="U159" s="247"/>
      <c r="V159" s="262"/>
      <c r="W159" s="262"/>
      <c r="X159" s="247"/>
      <c r="Y159" s="262"/>
      <c r="Z159" s="262"/>
      <c r="AA159" s="247"/>
      <c r="AB159" s="262"/>
      <c r="AC159" s="262"/>
      <c r="AD159" s="247"/>
      <c r="AE159" s="262"/>
      <c r="AF159" s="262"/>
      <c r="AG159" s="247"/>
      <c r="AH159" s="262"/>
      <c r="AI159" s="262"/>
      <c r="AJ159" s="233"/>
      <c r="AK159" s="262"/>
      <c r="AL159" s="262"/>
      <c r="AM159" s="233"/>
      <c r="AN159" s="262"/>
      <c r="AO159" s="262"/>
      <c r="AP159" s="233"/>
      <c r="AQ159" s="262"/>
      <c r="AR159" s="262"/>
      <c r="AS159" s="233"/>
      <c r="AT159" s="262"/>
      <c r="AU159" s="262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62"/>
      <c r="BF159" s="262"/>
      <c r="BG159" s="262"/>
      <c r="BH159" s="262"/>
      <c r="BI159" s="233"/>
      <c r="BJ159" s="233"/>
      <c r="BK159" s="233"/>
      <c r="BL159" s="233"/>
      <c r="BM159" s="233"/>
    </row>
    <row r="160" spans="1:65" x14ac:dyDescent="0.2">
      <c r="A160" s="262"/>
      <c r="B160" s="262"/>
      <c r="C160" s="262"/>
      <c r="D160" s="262"/>
      <c r="E160" s="262"/>
      <c r="F160" s="262"/>
      <c r="G160" s="262"/>
      <c r="H160" s="262"/>
      <c r="I160" s="247"/>
      <c r="J160" s="262"/>
      <c r="K160" s="262"/>
      <c r="L160" s="247"/>
      <c r="M160" s="262"/>
      <c r="N160" s="262"/>
      <c r="O160" s="247"/>
      <c r="P160" s="262"/>
      <c r="Q160" s="262"/>
      <c r="R160" s="247"/>
      <c r="S160" s="262"/>
      <c r="T160" s="262"/>
      <c r="U160" s="247"/>
      <c r="V160" s="262"/>
      <c r="W160" s="262"/>
      <c r="X160" s="247"/>
      <c r="Y160" s="262"/>
      <c r="Z160" s="262"/>
      <c r="AA160" s="247"/>
      <c r="AB160" s="262"/>
      <c r="AC160" s="262"/>
      <c r="AD160" s="247"/>
      <c r="AE160" s="262"/>
      <c r="AF160" s="262"/>
      <c r="AG160" s="247"/>
      <c r="AH160" s="262"/>
      <c r="AI160" s="262"/>
      <c r="AJ160" s="233"/>
      <c r="AK160" s="262"/>
      <c r="AL160" s="262"/>
      <c r="AM160" s="233"/>
      <c r="AN160" s="262"/>
      <c r="AO160" s="262"/>
      <c r="AP160" s="233"/>
      <c r="AQ160" s="262"/>
      <c r="AR160" s="262"/>
      <c r="AS160" s="233"/>
      <c r="AT160" s="262"/>
      <c r="AU160" s="262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62"/>
      <c r="BF160" s="262"/>
      <c r="BG160" s="262"/>
      <c r="BH160" s="262"/>
      <c r="BI160" s="233"/>
      <c r="BJ160" s="233"/>
      <c r="BK160" s="233"/>
      <c r="BL160" s="233"/>
      <c r="BM160" s="233"/>
    </row>
    <row r="161" spans="1:65" x14ac:dyDescent="0.2">
      <c r="A161" s="262"/>
      <c r="B161" s="262"/>
      <c r="C161" s="262"/>
      <c r="D161" s="262"/>
      <c r="E161" s="262"/>
      <c r="F161" s="262"/>
      <c r="G161" s="262"/>
      <c r="H161" s="262"/>
      <c r="I161" s="247"/>
      <c r="J161" s="262"/>
      <c r="K161" s="262"/>
      <c r="L161" s="247"/>
      <c r="M161" s="262"/>
      <c r="N161" s="262"/>
      <c r="O161" s="247"/>
      <c r="P161" s="262"/>
      <c r="Q161" s="262"/>
      <c r="R161" s="247"/>
      <c r="S161" s="262"/>
      <c r="T161" s="262"/>
      <c r="U161" s="247"/>
      <c r="V161" s="262"/>
      <c r="W161" s="262"/>
      <c r="X161" s="247"/>
      <c r="Y161" s="262"/>
      <c r="Z161" s="262"/>
      <c r="AA161" s="247"/>
      <c r="AB161" s="262"/>
      <c r="AC161" s="262"/>
      <c r="AD161" s="247"/>
      <c r="AE161" s="262"/>
      <c r="AF161" s="262"/>
      <c r="AG161" s="247"/>
      <c r="AH161" s="262"/>
      <c r="AI161" s="262"/>
      <c r="AJ161" s="233"/>
      <c r="AK161" s="262"/>
      <c r="AL161" s="262"/>
      <c r="AM161" s="233"/>
      <c r="AN161" s="262"/>
      <c r="AO161" s="262"/>
      <c r="AP161" s="233"/>
      <c r="AQ161" s="262"/>
      <c r="AR161" s="262"/>
      <c r="AS161" s="233"/>
      <c r="AT161" s="262"/>
      <c r="AU161" s="262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62"/>
      <c r="BF161" s="262"/>
      <c r="BG161" s="262"/>
      <c r="BH161" s="262"/>
      <c r="BI161" s="233"/>
      <c r="BJ161" s="233"/>
      <c r="BK161" s="233"/>
      <c r="BL161" s="233"/>
      <c r="BM161" s="233"/>
    </row>
    <row r="162" spans="1:65" x14ac:dyDescent="0.2">
      <c r="A162" s="262"/>
      <c r="B162" s="262"/>
      <c r="C162" s="262"/>
      <c r="D162" s="262"/>
      <c r="E162" s="262"/>
      <c r="F162" s="262"/>
      <c r="G162" s="262"/>
      <c r="H162" s="262"/>
      <c r="I162" s="247"/>
      <c r="J162" s="262"/>
      <c r="K162" s="262"/>
      <c r="L162" s="247"/>
      <c r="M162" s="262"/>
      <c r="N162" s="262"/>
      <c r="O162" s="247"/>
      <c r="P162" s="262"/>
      <c r="Q162" s="262"/>
      <c r="R162" s="247"/>
      <c r="S162" s="262"/>
      <c r="T162" s="262"/>
      <c r="U162" s="247"/>
      <c r="V162" s="262"/>
      <c r="W162" s="262"/>
      <c r="X162" s="247"/>
      <c r="Y162" s="262"/>
      <c r="Z162" s="262"/>
      <c r="AA162" s="247"/>
      <c r="AB162" s="262"/>
      <c r="AC162" s="262"/>
      <c r="AD162" s="247"/>
      <c r="AE162" s="262"/>
      <c r="AF162" s="262"/>
      <c r="AG162" s="247"/>
      <c r="AH162" s="262"/>
      <c r="AI162" s="262"/>
      <c r="AJ162" s="233"/>
      <c r="AK162" s="262"/>
      <c r="AL162" s="262"/>
      <c r="AM162" s="233"/>
      <c r="AN162" s="262"/>
      <c r="AO162" s="262"/>
      <c r="AP162" s="233"/>
      <c r="AQ162" s="262"/>
      <c r="AR162" s="262"/>
      <c r="AS162" s="233"/>
      <c r="AT162" s="262"/>
      <c r="AU162" s="262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62"/>
      <c r="BF162" s="262"/>
      <c r="BG162" s="262"/>
      <c r="BH162" s="262"/>
      <c r="BI162" s="233"/>
      <c r="BJ162" s="233"/>
      <c r="BK162" s="233"/>
      <c r="BL162" s="233"/>
      <c r="BM162" s="233"/>
    </row>
    <row r="163" spans="1:65" x14ac:dyDescent="0.2">
      <c r="A163" s="262"/>
      <c r="B163" s="262"/>
      <c r="C163" s="262"/>
      <c r="D163" s="262"/>
      <c r="E163" s="262"/>
      <c r="F163" s="262"/>
      <c r="G163" s="262"/>
      <c r="H163" s="262"/>
      <c r="I163" s="247"/>
      <c r="J163" s="262"/>
      <c r="K163" s="262"/>
      <c r="L163" s="247"/>
      <c r="M163" s="262"/>
      <c r="N163" s="262"/>
      <c r="O163" s="247"/>
      <c r="P163" s="262"/>
      <c r="Q163" s="262"/>
      <c r="R163" s="247"/>
      <c r="S163" s="262"/>
      <c r="T163" s="262"/>
      <c r="U163" s="247"/>
      <c r="V163" s="262"/>
      <c r="W163" s="262"/>
      <c r="X163" s="247"/>
      <c r="Y163" s="262"/>
      <c r="Z163" s="262"/>
      <c r="AA163" s="247"/>
      <c r="AB163" s="262"/>
      <c r="AC163" s="262"/>
      <c r="AD163" s="247"/>
      <c r="AE163" s="262"/>
      <c r="AF163" s="262"/>
      <c r="AG163" s="247"/>
      <c r="AH163" s="262"/>
      <c r="AI163" s="262"/>
      <c r="AJ163" s="233"/>
      <c r="AK163" s="262"/>
      <c r="AL163" s="262"/>
      <c r="AM163" s="233"/>
      <c r="AN163" s="262"/>
      <c r="AO163" s="262"/>
      <c r="AP163" s="233"/>
      <c r="AQ163" s="262"/>
      <c r="AR163" s="262"/>
      <c r="AS163" s="233"/>
      <c r="AT163" s="262"/>
      <c r="AU163" s="262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62"/>
      <c r="BF163" s="262"/>
      <c r="BG163" s="262"/>
      <c r="BH163" s="262"/>
      <c r="BI163" s="233"/>
      <c r="BJ163" s="233"/>
      <c r="BK163" s="233"/>
      <c r="BL163" s="233"/>
      <c r="BM163" s="233"/>
    </row>
    <row r="164" spans="1:65" x14ac:dyDescent="0.2">
      <c r="A164" s="262"/>
      <c r="B164" s="262"/>
      <c r="C164" s="262"/>
      <c r="D164" s="262"/>
      <c r="E164" s="262"/>
      <c r="F164" s="262"/>
      <c r="G164" s="262"/>
      <c r="H164" s="262"/>
      <c r="I164" s="247"/>
      <c r="J164" s="262"/>
      <c r="K164" s="262"/>
      <c r="L164" s="247"/>
      <c r="M164" s="262"/>
      <c r="N164" s="262"/>
      <c r="O164" s="247"/>
      <c r="P164" s="262"/>
      <c r="Q164" s="262"/>
      <c r="R164" s="247"/>
      <c r="S164" s="262"/>
      <c r="T164" s="262"/>
      <c r="U164" s="247"/>
      <c r="V164" s="262"/>
      <c r="W164" s="262"/>
      <c r="X164" s="247"/>
      <c r="Y164" s="262"/>
      <c r="Z164" s="262"/>
      <c r="AA164" s="247"/>
      <c r="AB164" s="262"/>
      <c r="AC164" s="262"/>
      <c r="AD164" s="247"/>
      <c r="AE164" s="262"/>
      <c r="AF164" s="262"/>
      <c r="AG164" s="247"/>
      <c r="AH164" s="262"/>
      <c r="AI164" s="262"/>
      <c r="AJ164" s="233"/>
      <c r="AK164" s="262"/>
      <c r="AL164" s="262"/>
      <c r="AM164" s="233"/>
      <c r="AN164" s="262"/>
      <c r="AO164" s="262"/>
      <c r="AP164" s="233"/>
      <c r="AQ164" s="262"/>
      <c r="AR164" s="262"/>
      <c r="AS164" s="233"/>
      <c r="AT164" s="262"/>
      <c r="AU164" s="262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62"/>
      <c r="BF164" s="262"/>
      <c r="BG164" s="262"/>
      <c r="BH164" s="262"/>
      <c r="BI164" s="233"/>
      <c r="BJ164" s="233"/>
      <c r="BK164" s="233"/>
      <c r="BL164" s="233"/>
      <c r="BM164" s="233"/>
    </row>
    <row r="165" spans="1:65" x14ac:dyDescent="0.2">
      <c r="A165" s="262"/>
      <c r="B165" s="262"/>
      <c r="C165" s="262"/>
      <c r="D165" s="262"/>
      <c r="E165" s="262"/>
      <c r="F165" s="262"/>
      <c r="G165" s="262"/>
      <c r="H165" s="262"/>
      <c r="I165" s="247"/>
      <c r="J165" s="262"/>
      <c r="K165" s="262"/>
      <c r="L165" s="247"/>
      <c r="M165" s="262"/>
      <c r="N165" s="262"/>
      <c r="O165" s="247"/>
      <c r="P165" s="262"/>
      <c r="Q165" s="262"/>
      <c r="R165" s="247"/>
      <c r="S165" s="262"/>
      <c r="T165" s="262"/>
      <c r="U165" s="247"/>
      <c r="V165" s="262"/>
      <c r="W165" s="262"/>
      <c r="X165" s="247"/>
      <c r="Y165" s="262"/>
      <c r="Z165" s="262"/>
      <c r="AA165" s="247"/>
      <c r="AB165" s="262"/>
      <c r="AC165" s="262"/>
      <c r="AD165" s="247"/>
      <c r="AE165" s="262"/>
      <c r="AF165" s="262"/>
      <c r="AG165" s="247"/>
      <c r="AH165" s="262"/>
      <c r="AI165" s="262"/>
      <c r="AJ165" s="233"/>
      <c r="AK165" s="262"/>
      <c r="AL165" s="262"/>
      <c r="AM165" s="233"/>
      <c r="AN165" s="262"/>
      <c r="AO165" s="262"/>
      <c r="AP165" s="233"/>
      <c r="AQ165" s="262"/>
      <c r="AR165" s="262"/>
      <c r="AS165" s="233"/>
      <c r="AT165" s="262"/>
      <c r="AU165" s="262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62"/>
      <c r="BF165" s="262"/>
      <c r="BG165" s="262"/>
      <c r="BH165" s="262"/>
      <c r="BI165" s="233"/>
      <c r="BJ165" s="233"/>
      <c r="BK165" s="233"/>
      <c r="BL165" s="233"/>
      <c r="BM165" s="233"/>
    </row>
    <row r="166" spans="1:65" x14ac:dyDescent="0.2">
      <c r="A166" s="262"/>
      <c r="B166" s="262"/>
      <c r="C166" s="262"/>
      <c r="D166" s="262"/>
      <c r="E166" s="262"/>
      <c r="F166" s="262"/>
      <c r="G166" s="262"/>
      <c r="H166" s="262"/>
      <c r="I166" s="247"/>
      <c r="J166" s="262"/>
      <c r="K166" s="262"/>
      <c r="L166" s="247"/>
      <c r="M166" s="262"/>
      <c r="N166" s="262"/>
      <c r="O166" s="247"/>
      <c r="P166" s="262"/>
      <c r="Q166" s="262"/>
      <c r="R166" s="247"/>
      <c r="S166" s="262"/>
      <c r="T166" s="262"/>
      <c r="U166" s="247"/>
      <c r="V166" s="262"/>
      <c r="W166" s="262"/>
      <c r="X166" s="247"/>
      <c r="Y166" s="262"/>
      <c r="Z166" s="262"/>
      <c r="AA166" s="247"/>
      <c r="AB166" s="262"/>
      <c r="AC166" s="262"/>
      <c r="AD166" s="247"/>
      <c r="AE166" s="262"/>
      <c r="AF166" s="262"/>
      <c r="AG166" s="247"/>
      <c r="AH166" s="262"/>
      <c r="AI166" s="262"/>
      <c r="AJ166" s="233"/>
      <c r="AK166" s="262"/>
      <c r="AL166" s="262"/>
      <c r="AM166" s="233"/>
      <c r="AN166" s="262"/>
      <c r="AO166" s="262"/>
      <c r="AP166" s="233"/>
      <c r="AQ166" s="262"/>
      <c r="AR166" s="262"/>
      <c r="AS166" s="233"/>
      <c r="AT166" s="262"/>
      <c r="AU166" s="262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62"/>
      <c r="BF166" s="262"/>
      <c r="BG166" s="262"/>
      <c r="BH166" s="262"/>
      <c r="BI166" s="233"/>
      <c r="BJ166" s="233"/>
      <c r="BK166" s="233"/>
      <c r="BL166" s="233"/>
      <c r="BM166" s="233"/>
    </row>
    <row r="167" spans="1:65" x14ac:dyDescent="0.2">
      <c r="A167" s="262"/>
      <c r="B167" s="262"/>
      <c r="C167" s="262"/>
      <c r="D167" s="262"/>
      <c r="E167" s="262"/>
      <c r="F167" s="262"/>
      <c r="G167" s="262"/>
      <c r="H167" s="262"/>
      <c r="I167" s="247"/>
      <c r="J167" s="262"/>
      <c r="K167" s="262"/>
      <c r="L167" s="247"/>
      <c r="M167" s="262"/>
      <c r="N167" s="262"/>
      <c r="O167" s="247"/>
      <c r="P167" s="262"/>
      <c r="Q167" s="262"/>
      <c r="R167" s="247"/>
      <c r="S167" s="262"/>
      <c r="T167" s="262"/>
      <c r="U167" s="247"/>
      <c r="V167" s="262"/>
      <c r="W167" s="262"/>
      <c r="X167" s="247"/>
      <c r="Y167" s="262"/>
      <c r="Z167" s="262"/>
      <c r="AA167" s="247"/>
      <c r="AB167" s="262"/>
      <c r="AC167" s="262"/>
      <c r="AD167" s="247"/>
      <c r="AE167" s="262"/>
      <c r="AF167" s="262"/>
      <c r="AG167" s="247"/>
      <c r="AH167" s="262"/>
      <c r="AI167" s="262"/>
      <c r="AJ167" s="233"/>
      <c r="AK167" s="262"/>
      <c r="AL167" s="262"/>
      <c r="AM167" s="233"/>
      <c r="AN167" s="262"/>
      <c r="AO167" s="262"/>
      <c r="AP167" s="233"/>
      <c r="AQ167" s="262"/>
      <c r="AR167" s="262"/>
      <c r="AS167" s="233"/>
      <c r="AT167" s="262"/>
      <c r="AU167" s="262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62"/>
      <c r="BF167" s="262"/>
      <c r="BG167" s="262"/>
      <c r="BH167" s="262"/>
      <c r="BI167" s="233"/>
      <c r="BJ167" s="233"/>
      <c r="BK167" s="233"/>
      <c r="BL167" s="233"/>
      <c r="BM167" s="233"/>
    </row>
    <row r="168" spans="1:65" x14ac:dyDescent="0.2">
      <c r="A168" s="262"/>
      <c r="B168" s="262"/>
      <c r="C168" s="262"/>
      <c r="D168" s="262"/>
      <c r="E168" s="262"/>
      <c r="F168" s="262"/>
      <c r="G168" s="262"/>
      <c r="H168" s="262"/>
      <c r="I168" s="247"/>
      <c r="J168" s="262"/>
      <c r="K168" s="262"/>
      <c r="L168" s="247"/>
      <c r="M168" s="262"/>
      <c r="N168" s="262"/>
      <c r="O168" s="247"/>
      <c r="P168" s="262"/>
      <c r="Q168" s="262"/>
      <c r="R168" s="247"/>
      <c r="S168" s="262"/>
      <c r="T168" s="262"/>
      <c r="U168" s="247"/>
      <c r="V168" s="262"/>
      <c r="W168" s="262"/>
      <c r="X168" s="247"/>
      <c r="Y168" s="262"/>
      <c r="Z168" s="262"/>
      <c r="AA168" s="247"/>
      <c r="AB168" s="262"/>
      <c r="AC168" s="262"/>
      <c r="AD168" s="247"/>
      <c r="AE168" s="262"/>
      <c r="AF168" s="262"/>
      <c r="AG168" s="247"/>
      <c r="AH168" s="262"/>
      <c r="AI168" s="262"/>
      <c r="AJ168" s="233"/>
      <c r="AK168" s="262"/>
      <c r="AL168" s="262"/>
      <c r="AM168" s="233"/>
      <c r="AN168" s="262"/>
      <c r="AO168" s="262"/>
      <c r="AP168" s="233"/>
      <c r="AQ168" s="262"/>
      <c r="AR168" s="262"/>
      <c r="AS168" s="233"/>
      <c r="AT168" s="262"/>
      <c r="AU168" s="262"/>
      <c r="AV168" s="247"/>
      <c r="AW168" s="247"/>
      <c r="AX168" s="247"/>
      <c r="AY168" s="247"/>
      <c r="AZ168" s="247"/>
      <c r="BA168" s="247"/>
      <c r="BB168" s="247"/>
      <c r="BC168" s="247"/>
      <c r="BD168" s="247"/>
      <c r="BE168" s="262"/>
      <c r="BF168" s="262"/>
      <c r="BG168" s="262"/>
      <c r="BH168" s="262"/>
      <c r="BI168" s="233"/>
      <c r="BJ168" s="233"/>
      <c r="BK168" s="233"/>
      <c r="BL168" s="233"/>
      <c r="BM168" s="233"/>
    </row>
    <row r="169" spans="1:65" x14ac:dyDescent="0.2">
      <c r="A169" s="262"/>
      <c r="B169" s="262"/>
      <c r="C169" s="262"/>
      <c r="D169" s="262"/>
      <c r="E169" s="262"/>
      <c r="F169" s="262"/>
      <c r="G169" s="262"/>
      <c r="H169" s="262"/>
      <c r="I169" s="247"/>
      <c r="J169" s="262"/>
      <c r="K169" s="262"/>
      <c r="L169" s="247"/>
      <c r="M169" s="262"/>
      <c r="N169" s="262"/>
      <c r="O169" s="247"/>
      <c r="P169" s="262"/>
      <c r="Q169" s="262"/>
      <c r="R169" s="247"/>
      <c r="S169" s="262"/>
      <c r="T169" s="262"/>
      <c r="U169" s="247"/>
      <c r="V169" s="262"/>
      <c r="W169" s="262"/>
      <c r="X169" s="247"/>
      <c r="Y169" s="262"/>
      <c r="Z169" s="262"/>
      <c r="AA169" s="247"/>
      <c r="AB169" s="262"/>
      <c r="AC169" s="262"/>
      <c r="AD169" s="247"/>
      <c r="AE169" s="262"/>
      <c r="AF169" s="262"/>
      <c r="AG169" s="247"/>
      <c r="AH169" s="262"/>
      <c r="AI169" s="262"/>
      <c r="AJ169" s="233"/>
      <c r="AK169" s="262"/>
      <c r="AL169" s="262"/>
      <c r="AM169" s="233"/>
      <c r="AN169" s="262"/>
      <c r="AO169" s="262"/>
      <c r="AP169" s="233"/>
      <c r="AQ169" s="262"/>
      <c r="AR169" s="262"/>
      <c r="AS169" s="233"/>
      <c r="AT169" s="262"/>
      <c r="AU169" s="262"/>
      <c r="AV169" s="247"/>
      <c r="AW169" s="247"/>
      <c r="AX169" s="247"/>
      <c r="AY169" s="247"/>
      <c r="AZ169" s="247"/>
      <c r="BA169" s="247"/>
      <c r="BB169" s="247"/>
      <c r="BC169" s="247"/>
      <c r="BD169" s="247"/>
      <c r="BE169" s="262"/>
      <c r="BF169" s="262"/>
      <c r="BG169" s="262"/>
      <c r="BH169" s="262"/>
      <c r="BI169" s="233"/>
      <c r="BJ169" s="233"/>
      <c r="BK169" s="233"/>
      <c r="BL169" s="233"/>
      <c r="BM169" s="233"/>
    </row>
    <row r="170" spans="1:65" x14ac:dyDescent="0.2">
      <c r="A170" s="262"/>
      <c r="B170" s="262"/>
      <c r="C170" s="262"/>
      <c r="D170" s="262"/>
      <c r="E170" s="262"/>
      <c r="F170" s="262"/>
      <c r="G170" s="262"/>
      <c r="H170" s="262"/>
      <c r="I170" s="247"/>
      <c r="J170" s="262"/>
      <c r="K170" s="262"/>
      <c r="L170" s="247"/>
      <c r="M170" s="262"/>
      <c r="N170" s="262"/>
      <c r="O170" s="247"/>
      <c r="P170" s="262"/>
      <c r="Q170" s="262"/>
      <c r="R170" s="247"/>
      <c r="S170" s="262"/>
      <c r="T170" s="262"/>
      <c r="U170" s="247"/>
      <c r="V170" s="262"/>
      <c r="W170" s="262"/>
      <c r="X170" s="247"/>
      <c r="Y170" s="262"/>
      <c r="Z170" s="262"/>
      <c r="AA170" s="247"/>
      <c r="AB170" s="262"/>
      <c r="AC170" s="262"/>
      <c r="AD170" s="247"/>
      <c r="AE170" s="262"/>
      <c r="AF170" s="262"/>
      <c r="AG170" s="247"/>
      <c r="AH170" s="262"/>
      <c r="AI170" s="262"/>
      <c r="AJ170" s="233"/>
      <c r="AK170" s="262"/>
      <c r="AL170" s="262"/>
      <c r="AM170" s="233"/>
      <c r="AN170" s="262"/>
      <c r="AO170" s="262"/>
      <c r="AP170" s="233"/>
      <c r="AQ170" s="262"/>
      <c r="AR170" s="262"/>
      <c r="AS170" s="233"/>
      <c r="AT170" s="262"/>
      <c r="AU170" s="262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62"/>
      <c r="BF170" s="262"/>
      <c r="BG170" s="262"/>
      <c r="BH170" s="262"/>
      <c r="BI170" s="233"/>
      <c r="BJ170" s="233"/>
      <c r="BK170" s="233"/>
      <c r="BL170" s="233"/>
      <c r="BM170" s="233"/>
    </row>
    <row r="171" spans="1:65" x14ac:dyDescent="0.2">
      <c r="A171" s="262"/>
      <c r="B171" s="262"/>
      <c r="C171" s="262"/>
      <c r="D171" s="262"/>
      <c r="E171" s="262"/>
      <c r="F171" s="262"/>
      <c r="G171" s="262"/>
      <c r="H171" s="262"/>
      <c r="I171" s="247"/>
      <c r="J171" s="262"/>
      <c r="K171" s="262"/>
      <c r="L171" s="247"/>
      <c r="M171" s="262"/>
      <c r="N171" s="262"/>
      <c r="O171" s="247"/>
      <c r="P171" s="262"/>
      <c r="Q171" s="262"/>
      <c r="R171" s="247"/>
      <c r="S171" s="262"/>
      <c r="T171" s="262"/>
      <c r="U171" s="247"/>
      <c r="V171" s="262"/>
      <c r="W171" s="262"/>
      <c r="X171" s="247"/>
      <c r="Y171" s="262"/>
      <c r="Z171" s="262"/>
      <c r="AA171" s="247"/>
      <c r="AB171" s="262"/>
      <c r="AC171" s="262"/>
      <c r="AD171" s="247"/>
      <c r="AE171" s="262"/>
      <c r="AF171" s="262"/>
      <c r="AG171" s="247"/>
      <c r="AH171" s="262"/>
      <c r="AI171" s="262"/>
      <c r="AJ171" s="233"/>
      <c r="AK171" s="262"/>
      <c r="AL171" s="262"/>
      <c r="AM171" s="233"/>
      <c r="AN171" s="262"/>
      <c r="AO171" s="262"/>
      <c r="AP171" s="233"/>
      <c r="AQ171" s="262"/>
      <c r="AR171" s="262"/>
      <c r="AS171" s="233"/>
      <c r="AT171" s="262"/>
      <c r="AU171" s="262"/>
      <c r="AV171" s="247"/>
      <c r="AW171" s="247"/>
      <c r="AX171" s="247"/>
      <c r="AY171" s="247"/>
      <c r="AZ171" s="247"/>
      <c r="BA171" s="247"/>
      <c r="BB171" s="247"/>
      <c r="BC171" s="247"/>
      <c r="BD171" s="247"/>
      <c r="BE171" s="262"/>
      <c r="BF171" s="262"/>
      <c r="BG171" s="262"/>
      <c r="BH171" s="262"/>
      <c r="BI171" s="233"/>
      <c r="BJ171" s="233"/>
      <c r="BK171" s="233"/>
      <c r="BL171" s="233"/>
      <c r="BM171" s="233"/>
    </row>
    <row r="172" spans="1:65" x14ac:dyDescent="0.2">
      <c r="A172" s="262"/>
      <c r="B172" s="262"/>
      <c r="C172" s="262"/>
      <c r="D172" s="262"/>
      <c r="E172" s="262"/>
      <c r="F172" s="262"/>
      <c r="G172" s="262"/>
      <c r="H172" s="262"/>
      <c r="I172" s="247"/>
      <c r="J172" s="262"/>
      <c r="K172" s="262"/>
      <c r="L172" s="247"/>
      <c r="M172" s="262"/>
      <c r="N172" s="262"/>
      <c r="O172" s="247"/>
      <c r="P172" s="262"/>
      <c r="Q172" s="262"/>
      <c r="R172" s="247"/>
      <c r="S172" s="262"/>
      <c r="T172" s="262"/>
      <c r="U172" s="247"/>
      <c r="V172" s="262"/>
      <c r="W172" s="262"/>
      <c r="X172" s="247"/>
      <c r="Y172" s="262"/>
      <c r="Z172" s="262"/>
      <c r="AA172" s="247"/>
      <c r="AB172" s="262"/>
      <c r="AC172" s="262"/>
      <c r="AD172" s="247"/>
      <c r="AE172" s="262"/>
      <c r="AF172" s="262"/>
      <c r="AG172" s="247"/>
      <c r="AH172" s="262"/>
      <c r="AI172" s="262"/>
      <c r="AJ172" s="233"/>
      <c r="AK172" s="262"/>
      <c r="AL172" s="262"/>
      <c r="AM172" s="233"/>
      <c r="AN172" s="262"/>
      <c r="AO172" s="262"/>
      <c r="AP172" s="233"/>
      <c r="AQ172" s="262"/>
      <c r="AR172" s="262"/>
      <c r="AS172" s="233"/>
      <c r="AT172" s="262"/>
      <c r="AU172" s="262"/>
      <c r="AV172" s="247"/>
      <c r="AW172" s="247"/>
      <c r="AX172" s="247"/>
      <c r="AY172" s="247"/>
      <c r="AZ172" s="247"/>
      <c r="BA172" s="247"/>
      <c r="BB172" s="247"/>
      <c r="BC172" s="247"/>
      <c r="BD172" s="247"/>
      <c r="BE172" s="262"/>
      <c r="BF172" s="262"/>
      <c r="BG172" s="262"/>
      <c r="BH172" s="262"/>
      <c r="BI172" s="233"/>
      <c r="BJ172" s="233"/>
      <c r="BK172" s="233"/>
      <c r="BL172" s="233"/>
      <c r="BM172" s="233"/>
    </row>
    <row r="173" spans="1:65" x14ac:dyDescent="0.2">
      <c r="A173" s="262"/>
      <c r="B173" s="262"/>
      <c r="C173" s="262"/>
      <c r="D173" s="262"/>
      <c r="E173" s="262"/>
      <c r="F173" s="262"/>
      <c r="G173" s="262"/>
      <c r="H173" s="262"/>
      <c r="I173" s="247"/>
      <c r="J173" s="262"/>
      <c r="K173" s="262"/>
      <c r="L173" s="247"/>
      <c r="M173" s="262"/>
      <c r="N173" s="262"/>
      <c r="O173" s="247"/>
      <c r="P173" s="262"/>
      <c r="Q173" s="262"/>
      <c r="R173" s="247"/>
      <c r="S173" s="262"/>
      <c r="T173" s="262"/>
      <c r="U173" s="247"/>
      <c r="V173" s="262"/>
      <c r="W173" s="262"/>
      <c r="X173" s="247"/>
      <c r="Y173" s="262"/>
      <c r="Z173" s="262"/>
      <c r="AA173" s="247"/>
      <c r="AB173" s="262"/>
      <c r="AC173" s="262"/>
      <c r="AD173" s="247"/>
      <c r="AE173" s="262"/>
      <c r="AF173" s="262"/>
      <c r="AG173" s="247"/>
      <c r="AH173" s="262"/>
      <c r="AI173" s="262"/>
      <c r="AJ173" s="233"/>
      <c r="AK173" s="262"/>
      <c r="AL173" s="262"/>
      <c r="AM173" s="233"/>
      <c r="AN173" s="262"/>
      <c r="AO173" s="262"/>
      <c r="AP173" s="233"/>
      <c r="AQ173" s="262"/>
      <c r="AR173" s="262"/>
      <c r="AS173" s="233"/>
      <c r="AT173" s="262"/>
      <c r="AU173" s="262"/>
      <c r="AV173" s="247"/>
      <c r="AW173" s="247"/>
      <c r="AX173" s="247"/>
      <c r="AY173" s="247"/>
      <c r="AZ173" s="247"/>
      <c r="BA173" s="247"/>
      <c r="BB173" s="247"/>
      <c r="BC173" s="247"/>
      <c r="BD173" s="247"/>
      <c r="BE173" s="262"/>
      <c r="BF173" s="262"/>
      <c r="BG173" s="262"/>
      <c r="BH173" s="262"/>
      <c r="BI173" s="233"/>
      <c r="BJ173" s="233"/>
      <c r="BK173" s="233"/>
      <c r="BL173" s="233"/>
      <c r="BM173" s="233"/>
    </row>
    <row r="174" spans="1:65" x14ac:dyDescent="0.2">
      <c r="A174" s="262"/>
      <c r="B174" s="262"/>
      <c r="C174" s="262"/>
      <c r="D174" s="262"/>
      <c r="E174" s="262"/>
      <c r="F174" s="262"/>
      <c r="G174" s="262"/>
      <c r="H174" s="262"/>
      <c r="I174" s="247"/>
      <c r="J174" s="262"/>
      <c r="K174" s="262"/>
      <c r="L174" s="247"/>
      <c r="M174" s="262"/>
      <c r="N174" s="262"/>
      <c r="O174" s="247"/>
      <c r="P174" s="262"/>
      <c r="Q174" s="262"/>
      <c r="R174" s="247"/>
      <c r="S174" s="262"/>
      <c r="T174" s="262"/>
      <c r="U174" s="247"/>
      <c r="V174" s="262"/>
      <c r="W174" s="262"/>
      <c r="X174" s="247"/>
      <c r="Y174" s="262"/>
      <c r="Z174" s="262"/>
      <c r="AA174" s="247"/>
      <c r="AB174" s="262"/>
      <c r="AC174" s="262"/>
      <c r="AD174" s="247"/>
      <c r="AE174" s="262"/>
      <c r="AF174" s="262"/>
      <c r="AG174" s="247"/>
      <c r="AH174" s="262"/>
      <c r="AI174" s="262"/>
      <c r="AJ174" s="233"/>
      <c r="AK174" s="262"/>
      <c r="AL174" s="262"/>
      <c r="AM174" s="233"/>
      <c r="AN174" s="262"/>
      <c r="AO174" s="262"/>
      <c r="AP174" s="233"/>
      <c r="AQ174" s="262"/>
      <c r="AR174" s="262"/>
      <c r="AS174" s="233"/>
      <c r="AT174" s="262"/>
      <c r="AU174" s="262"/>
      <c r="AV174" s="247"/>
      <c r="AW174" s="247"/>
      <c r="AX174" s="247"/>
      <c r="AY174" s="247"/>
      <c r="AZ174" s="247"/>
      <c r="BA174" s="247"/>
      <c r="BB174" s="247"/>
      <c r="BC174" s="247"/>
      <c r="BD174" s="247"/>
      <c r="BE174" s="262"/>
      <c r="BF174" s="262"/>
      <c r="BG174" s="262"/>
      <c r="BH174" s="262"/>
      <c r="BI174" s="233"/>
      <c r="BJ174" s="233"/>
      <c r="BK174" s="233"/>
      <c r="BL174" s="233"/>
      <c r="BM174" s="233"/>
    </row>
    <row r="175" spans="1:65" x14ac:dyDescent="0.2">
      <c r="A175" s="262"/>
      <c r="B175" s="262"/>
      <c r="C175" s="262"/>
      <c r="D175" s="262"/>
      <c r="E175" s="262"/>
      <c r="F175" s="262"/>
      <c r="G175" s="262"/>
      <c r="H175" s="262"/>
      <c r="I175" s="247"/>
      <c r="J175" s="262"/>
      <c r="K175" s="262"/>
      <c r="L175" s="247"/>
      <c r="M175" s="262"/>
      <c r="N175" s="262"/>
      <c r="O175" s="247"/>
      <c r="P175" s="262"/>
      <c r="Q175" s="262"/>
      <c r="R175" s="247"/>
      <c r="S175" s="262"/>
      <c r="T175" s="262"/>
      <c r="U175" s="247"/>
      <c r="V175" s="262"/>
      <c r="W175" s="262"/>
      <c r="X175" s="247"/>
      <c r="Y175" s="262"/>
      <c r="Z175" s="262"/>
      <c r="AA175" s="247"/>
      <c r="AB175" s="262"/>
      <c r="AC175" s="262"/>
      <c r="AD175" s="247"/>
      <c r="AE175" s="262"/>
      <c r="AF175" s="262"/>
      <c r="AG175" s="247"/>
      <c r="AH175" s="262"/>
      <c r="AI175" s="262"/>
      <c r="AJ175" s="233"/>
      <c r="AK175" s="262"/>
      <c r="AL175" s="262"/>
      <c r="AM175" s="233"/>
      <c r="AN175" s="262"/>
      <c r="AO175" s="262"/>
      <c r="AP175" s="233"/>
      <c r="AQ175" s="262"/>
      <c r="AR175" s="262"/>
      <c r="AS175" s="233"/>
      <c r="AT175" s="262"/>
      <c r="AU175" s="262"/>
      <c r="AV175" s="247"/>
      <c r="AW175" s="247"/>
      <c r="AX175" s="247"/>
      <c r="AY175" s="247"/>
      <c r="AZ175" s="247"/>
      <c r="BA175" s="247"/>
      <c r="BB175" s="247"/>
      <c r="BC175" s="247"/>
      <c r="BD175" s="247"/>
      <c r="BE175" s="262"/>
      <c r="BF175" s="262"/>
      <c r="BG175" s="262"/>
      <c r="BH175" s="262"/>
      <c r="BI175" s="233"/>
      <c r="BJ175" s="233"/>
      <c r="BK175" s="233"/>
      <c r="BL175" s="233"/>
      <c r="BM175" s="233"/>
    </row>
    <row r="176" spans="1:65" x14ac:dyDescent="0.2">
      <c r="A176" s="262"/>
      <c r="B176" s="262"/>
      <c r="C176" s="262"/>
      <c r="D176" s="262"/>
      <c r="E176" s="262"/>
      <c r="F176" s="262"/>
      <c r="G176" s="262"/>
      <c r="H176" s="262"/>
      <c r="I176" s="247"/>
      <c r="J176" s="262"/>
      <c r="K176" s="262"/>
      <c r="L176" s="247"/>
      <c r="M176" s="262"/>
      <c r="N176" s="262"/>
      <c r="O176" s="247"/>
      <c r="P176" s="262"/>
      <c r="Q176" s="262"/>
      <c r="R176" s="247"/>
      <c r="S176" s="262"/>
      <c r="T176" s="262"/>
      <c r="U176" s="247"/>
      <c r="V176" s="262"/>
      <c r="W176" s="262"/>
      <c r="X176" s="247"/>
      <c r="Y176" s="262"/>
      <c r="Z176" s="262"/>
      <c r="AA176" s="247"/>
      <c r="AB176" s="262"/>
      <c r="AC176" s="262"/>
      <c r="AD176" s="247"/>
      <c r="AE176" s="262"/>
      <c r="AF176" s="262"/>
      <c r="AG176" s="247"/>
      <c r="AH176" s="262"/>
      <c r="AI176" s="262"/>
      <c r="AJ176" s="233"/>
      <c r="AK176" s="262"/>
      <c r="AL176" s="262"/>
      <c r="AM176" s="233"/>
      <c r="AN176" s="262"/>
      <c r="AO176" s="262"/>
      <c r="AP176" s="233"/>
      <c r="AQ176" s="262"/>
      <c r="AR176" s="262"/>
      <c r="AS176" s="233"/>
      <c r="AT176" s="262"/>
      <c r="AU176" s="262"/>
      <c r="AV176" s="247"/>
      <c r="AW176" s="247"/>
      <c r="AX176" s="247"/>
      <c r="AY176" s="247"/>
      <c r="AZ176" s="247"/>
      <c r="BA176" s="247"/>
      <c r="BB176" s="247"/>
      <c r="BC176" s="247"/>
      <c r="BD176" s="247"/>
      <c r="BE176" s="262"/>
      <c r="BF176" s="262"/>
      <c r="BG176" s="262"/>
      <c r="BH176" s="262"/>
      <c r="BI176" s="233"/>
      <c r="BJ176" s="233"/>
      <c r="BK176" s="233"/>
      <c r="BL176" s="233"/>
      <c r="BM176" s="233"/>
    </row>
    <row r="177" spans="1:65" x14ac:dyDescent="0.2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3"/>
      <c r="BB177" s="233"/>
      <c r="BC177" s="233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</row>
    <row r="178" spans="1:65" x14ac:dyDescent="0.2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</row>
    <row r="179" spans="1:65" x14ac:dyDescent="0.2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C179" s="233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</row>
    <row r="180" spans="1:65" x14ac:dyDescent="0.2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C180" s="233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</row>
    <row r="181" spans="1:65" x14ac:dyDescent="0.2"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  <c r="BC181" s="233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</row>
    <row r="182" spans="1:65" x14ac:dyDescent="0.2"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</row>
    <row r="183" spans="1:65" x14ac:dyDescent="0.2"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</row>
    <row r="184" spans="1:65" x14ac:dyDescent="0.2"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C184" s="233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</row>
    <row r="185" spans="1:65" x14ac:dyDescent="0.2"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C185" s="233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</row>
    <row r="186" spans="1:65" x14ac:dyDescent="0.2"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3"/>
      <c r="AO186" s="233"/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</row>
    <row r="187" spans="1:65" x14ac:dyDescent="0.2"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  <c r="AU187" s="233"/>
      <c r="AV187" s="233"/>
      <c r="AW187" s="233"/>
      <c r="AX187" s="233"/>
      <c r="AY187" s="233"/>
      <c r="AZ187" s="233"/>
      <c r="BA187" s="233"/>
    </row>
    <row r="188" spans="1:65" x14ac:dyDescent="0.2">
      <c r="AB188" s="233"/>
      <c r="AC188" s="233"/>
      <c r="AD188" s="233"/>
      <c r="AE188" s="233"/>
      <c r="AF188" s="233"/>
      <c r="AG188" s="233"/>
      <c r="AH188" s="233"/>
      <c r="AI188" s="233"/>
      <c r="AJ188" s="233"/>
      <c r="AK188" s="233"/>
      <c r="AL188" s="233"/>
      <c r="AM188" s="233"/>
      <c r="AN188" s="233"/>
      <c r="AO188" s="233"/>
      <c r="AP188" s="233"/>
      <c r="AQ188" s="233"/>
      <c r="AR188" s="233"/>
      <c r="AS188" s="233"/>
      <c r="AT188" s="233"/>
      <c r="AU188" s="233"/>
      <c r="AV188" s="233"/>
      <c r="AW188" s="233"/>
      <c r="AX188" s="233"/>
      <c r="AY188" s="233"/>
      <c r="AZ188" s="233"/>
      <c r="BA188" s="233"/>
    </row>
    <row r="189" spans="1:65" x14ac:dyDescent="0.2"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</row>
    <row r="190" spans="1:65" x14ac:dyDescent="0.2"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</row>
    <row r="191" spans="1:65" x14ac:dyDescent="0.2"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3"/>
      <c r="AT191" s="233"/>
      <c r="AU191" s="233"/>
      <c r="AV191" s="233"/>
      <c r="AW191" s="233"/>
      <c r="AX191" s="233"/>
      <c r="AY191" s="233"/>
      <c r="AZ191" s="233"/>
      <c r="BA191" s="233"/>
    </row>
    <row r="192" spans="1:65" x14ac:dyDescent="0.2"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3"/>
      <c r="AT192" s="233"/>
      <c r="AU192" s="233"/>
      <c r="AV192" s="233"/>
      <c r="AW192" s="233"/>
      <c r="AX192" s="233"/>
      <c r="AY192" s="233"/>
      <c r="AZ192" s="233"/>
      <c r="BA192" s="233"/>
    </row>
    <row r="193" spans="28:53" x14ac:dyDescent="0.2"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</row>
    <row r="194" spans="28:53" x14ac:dyDescent="0.2"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  <c r="AV194" s="233"/>
      <c r="AW194" s="233"/>
      <c r="AX194" s="233"/>
      <c r="AY194" s="233"/>
      <c r="AZ194" s="233"/>
      <c r="BA194" s="233"/>
    </row>
    <row r="195" spans="28:53" x14ac:dyDescent="0.2"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</row>
    <row r="196" spans="28:53" x14ac:dyDescent="0.2"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</row>
    <row r="197" spans="28:53" x14ac:dyDescent="0.2"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33"/>
      <c r="AS197" s="233"/>
      <c r="AT197" s="233"/>
      <c r="AU197" s="233"/>
      <c r="AV197" s="233"/>
      <c r="AW197" s="233"/>
      <c r="AX197" s="233"/>
      <c r="AY197" s="233"/>
      <c r="AZ197" s="233"/>
      <c r="BA197" s="233"/>
    </row>
  </sheetData>
  <sortState xmlns:xlrd2="http://schemas.microsoft.com/office/spreadsheetml/2017/richdata2" ref="BX3:BX24">
    <sortCondition descending="1" ref="BX3:BX24"/>
  </sortState>
  <mergeCells count="3359">
    <mergeCell ref="BS91:BT91"/>
    <mergeCell ref="BS92:BT92"/>
    <mergeCell ref="BS93:BT93"/>
    <mergeCell ref="BS94:BT94"/>
    <mergeCell ref="BS95:BT95"/>
    <mergeCell ref="BS96:BT96"/>
    <mergeCell ref="BS97:BT97"/>
    <mergeCell ref="BS98:BT98"/>
    <mergeCell ref="BS99:BT99"/>
    <mergeCell ref="BS100:BT100"/>
    <mergeCell ref="BS101:BT101"/>
    <mergeCell ref="BS102:BT102"/>
    <mergeCell ref="BS103:BT103"/>
    <mergeCell ref="BS104:BT104"/>
    <mergeCell ref="BS74:BT74"/>
    <mergeCell ref="BS75:BT75"/>
    <mergeCell ref="BS76:BT76"/>
    <mergeCell ref="BS77:BT77"/>
    <mergeCell ref="BS78:BT78"/>
    <mergeCell ref="BS79:BT79"/>
    <mergeCell ref="BS80:BT80"/>
    <mergeCell ref="BS81:BT81"/>
    <mergeCell ref="BS82:BT82"/>
    <mergeCell ref="BS83:BT83"/>
    <mergeCell ref="BS84:BT84"/>
    <mergeCell ref="BS85:BT85"/>
    <mergeCell ref="BS86:BT86"/>
    <mergeCell ref="BS87:BT87"/>
    <mergeCell ref="BS88:BT88"/>
    <mergeCell ref="BS89:BT89"/>
    <mergeCell ref="BS90:BT90"/>
    <mergeCell ref="BS57:BT57"/>
    <mergeCell ref="BS58:BT58"/>
    <mergeCell ref="BS59:BT59"/>
    <mergeCell ref="BS60:BT60"/>
    <mergeCell ref="BS61:BT61"/>
    <mergeCell ref="BS62:BT62"/>
    <mergeCell ref="BS63:BT63"/>
    <mergeCell ref="BS64:BT64"/>
    <mergeCell ref="BS65:BT65"/>
    <mergeCell ref="BS66:BT66"/>
    <mergeCell ref="BS67:BT67"/>
    <mergeCell ref="BS68:BT68"/>
    <mergeCell ref="BS69:BT69"/>
    <mergeCell ref="BS70:BT70"/>
    <mergeCell ref="BS71:BT71"/>
    <mergeCell ref="BS72:BT72"/>
    <mergeCell ref="BS73:BT73"/>
    <mergeCell ref="BS40:BT40"/>
    <mergeCell ref="BS41:BT41"/>
    <mergeCell ref="BS42:BT42"/>
    <mergeCell ref="BS43:BT43"/>
    <mergeCell ref="BS44:BT44"/>
    <mergeCell ref="BS45:BT45"/>
    <mergeCell ref="BS46:BT46"/>
    <mergeCell ref="BS47:BT47"/>
    <mergeCell ref="BS48:BT48"/>
    <mergeCell ref="BS49:BT49"/>
    <mergeCell ref="BS50:BT50"/>
    <mergeCell ref="BS51:BT51"/>
    <mergeCell ref="BS52:BT52"/>
    <mergeCell ref="BS53:BT53"/>
    <mergeCell ref="BS54:BT54"/>
    <mergeCell ref="BS55:BT55"/>
    <mergeCell ref="BS56:BT56"/>
    <mergeCell ref="BS23:BT23"/>
    <mergeCell ref="BS24:BT24"/>
    <mergeCell ref="BS25:BT25"/>
    <mergeCell ref="BS26:BT26"/>
    <mergeCell ref="BS27:BT27"/>
    <mergeCell ref="BS28:BT28"/>
    <mergeCell ref="BS29:BT29"/>
    <mergeCell ref="BS30:BT30"/>
    <mergeCell ref="BS31:BT31"/>
    <mergeCell ref="BS32:BT32"/>
    <mergeCell ref="BS33:BT33"/>
    <mergeCell ref="BS34:BT34"/>
    <mergeCell ref="BS35:BT35"/>
    <mergeCell ref="BS36:BT36"/>
    <mergeCell ref="BS37:BT37"/>
    <mergeCell ref="BS38:BT38"/>
    <mergeCell ref="BS39:BT39"/>
    <mergeCell ref="BL99:BM99"/>
    <mergeCell ref="BL100:BM100"/>
    <mergeCell ref="BL101:BM101"/>
    <mergeCell ref="BL102:BM102"/>
    <mergeCell ref="BL103:BM103"/>
    <mergeCell ref="BL104:BM104"/>
    <mergeCell ref="BL105:BM105"/>
    <mergeCell ref="BL106:BM106"/>
    <mergeCell ref="BG59:BH59"/>
    <mergeCell ref="BG56:BH56"/>
    <mergeCell ref="BG60:BH60"/>
    <mergeCell ref="BG62:BH62"/>
    <mergeCell ref="BG80:BH80"/>
    <mergeCell ref="BL87:BM87"/>
    <mergeCell ref="BL88:BM88"/>
    <mergeCell ref="BL89:BM89"/>
    <mergeCell ref="BS4:BT4"/>
    <mergeCell ref="BS5:BT5"/>
    <mergeCell ref="BS6:BT6"/>
    <mergeCell ref="BS7:BT7"/>
    <mergeCell ref="BS8:BT8"/>
    <mergeCell ref="BS9:BT9"/>
    <mergeCell ref="BS10:BT10"/>
    <mergeCell ref="BS11:BT11"/>
    <mergeCell ref="BS12:BT12"/>
    <mergeCell ref="BS13:BT13"/>
    <mergeCell ref="BS14:BT14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L82:BM82"/>
    <mergeCell ref="BL83:BM83"/>
    <mergeCell ref="BL84:BM84"/>
    <mergeCell ref="BL85:BM85"/>
    <mergeCell ref="BL86:BM86"/>
    <mergeCell ref="BL72:BM72"/>
    <mergeCell ref="BL73:BM73"/>
    <mergeCell ref="BL74:BM74"/>
    <mergeCell ref="BL75:BM75"/>
    <mergeCell ref="BL90:BM90"/>
    <mergeCell ref="BL91:BM91"/>
    <mergeCell ref="BL92:BM92"/>
    <mergeCell ref="BL93:BM93"/>
    <mergeCell ref="BL94:BM94"/>
    <mergeCell ref="BL95:BM95"/>
    <mergeCell ref="BL96:BM96"/>
    <mergeCell ref="BL97:BM97"/>
    <mergeCell ref="BL98:BM98"/>
    <mergeCell ref="BL65:BM65"/>
    <mergeCell ref="BL66:BM66"/>
    <mergeCell ref="BL67:BM67"/>
    <mergeCell ref="BL68:BM68"/>
    <mergeCell ref="BL69:BM69"/>
    <mergeCell ref="BL70:BM70"/>
    <mergeCell ref="BL71:BM71"/>
    <mergeCell ref="BL76:BM76"/>
    <mergeCell ref="BL77:BM77"/>
    <mergeCell ref="BL78:BM78"/>
    <mergeCell ref="BL79:BM79"/>
    <mergeCell ref="BL80:BM80"/>
    <mergeCell ref="BL81:BM81"/>
    <mergeCell ref="BL59:BM59"/>
    <mergeCell ref="BL48:BM48"/>
    <mergeCell ref="BL49:BM49"/>
    <mergeCell ref="BL50:BM50"/>
    <mergeCell ref="BL51:BM51"/>
    <mergeCell ref="BL52:BM52"/>
    <mergeCell ref="BL53:BM53"/>
    <mergeCell ref="BL31:BM31"/>
    <mergeCell ref="BL32:BM32"/>
    <mergeCell ref="BL33:BM33"/>
    <mergeCell ref="BL34:BM34"/>
    <mergeCell ref="BL35:BM35"/>
    <mergeCell ref="BL54:BM54"/>
    <mergeCell ref="BL40:BM40"/>
    <mergeCell ref="BL41:BM41"/>
    <mergeCell ref="BL60:BM60"/>
    <mergeCell ref="BL61:BM61"/>
    <mergeCell ref="BL62:BM62"/>
    <mergeCell ref="BL63:BM63"/>
    <mergeCell ref="BL55:BM55"/>
    <mergeCell ref="BL56:BM56"/>
    <mergeCell ref="BL57:BM57"/>
    <mergeCell ref="BL58:BM58"/>
    <mergeCell ref="BI104:BJ104"/>
    <mergeCell ref="BI105:BJ105"/>
    <mergeCell ref="BI106:BJ106"/>
    <mergeCell ref="BL42:BM42"/>
    <mergeCell ref="BL43:BM43"/>
    <mergeCell ref="BL44:BM44"/>
    <mergeCell ref="BL45:BM45"/>
    <mergeCell ref="BL46:BM46"/>
    <mergeCell ref="BL47:BM47"/>
    <mergeCell ref="BL64:BM64"/>
    <mergeCell ref="BL8:BM8"/>
    <mergeCell ref="BL9:BM9"/>
    <mergeCell ref="BL10:BM10"/>
    <mergeCell ref="BI101:BJ101"/>
    <mergeCell ref="BI102:BJ102"/>
    <mergeCell ref="BI103:BJ103"/>
    <mergeCell ref="BL36:BM36"/>
    <mergeCell ref="BL37:BM37"/>
    <mergeCell ref="BL38:BM38"/>
    <mergeCell ref="BL39:BM39"/>
    <mergeCell ref="BL11:BM11"/>
    <mergeCell ref="BL12:BM12"/>
    <mergeCell ref="BL13:BM13"/>
    <mergeCell ref="BL14:BM14"/>
    <mergeCell ref="BL15:BM15"/>
    <mergeCell ref="BL16:BM16"/>
    <mergeCell ref="BL17:BM17"/>
    <mergeCell ref="BL18:BM18"/>
    <mergeCell ref="BL19:BM19"/>
    <mergeCell ref="BL20:BM20"/>
    <mergeCell ref="BL21:BM21"/>
    <mergeCell ref="BL22:BM22"/>
    <mergeCell ref="BL23:BM23"/>
    <mergeCell ref="BL24:BM24"/>
    <mergeCell ref="BL25:BM25"/>
    <mergeCell ref="BL26:BM26"/>
    <mergeCell ref="BL27:BM27"/>
    <mergeCell ref="BL28:BM28"/>
    <mergeCell ref="BL29:BM29"/>
    <mergeCell ref="BL30:BM30"/>
    <mergeCell ref="BI84:BJ84"/>
    <mergeCell ref="BI85:BJ85"/>
    <mergeCell ref="BI86:BJ86"/>
    <mergeCell ref="BI87:BJ87"/>
    <mergeCell ref="BI76:BJ76"/>
    <mergeCell ref="BI77:BJ77"/>
    <mergeCell ref="BI78:BJ78"/>
    <mergeCell ref="BI79:BJ79"/>
    <mergeCell ref="BI88:BJ88"/>
    <mergeCell ref="BI89:BJ89"/>
    <mergeCell ref="BI90:BJ90"/>
    <mergeCell ref="BI91:BJ91"/>
    <mergeCell ref="BI92:BJ92"/>
    <mergeCell ref="BI93:BJ93"/>
    <mergeCell ref="BI94:BJ94"/>
    <mergeCell ref="BI95:BJ95"/>
    <mergeCell ref="BI96:BJ96"/>
    <mergeCell ref="BI97:BJ97"/>
    <mergeCell ref="BI98:BJ98"/>
    <mergeCell ref="BI99:BJ99"/>
    <mergeCell ref="BI100:BJ100"/>
    <mergeCell ref="BI67:BJ67"/>
    <mergeCell ref="BI68:BJ68"/>
    <mergeCell ref="BI69:BJ69"/>
    <mergeCell ref="BI70:BJ70"/>
    <mergeCell ref="BI71:BJ71"/>
    <mergeCell ref="BI72:BJ72"/>
    <mergeCell ref="BI73:BJ73"/>
    <mergeCell ref="BI74:BJ74"/>
    <mergeCell ref="BI75:BJ75"/>
    <mergeCell ref="BI80:BJ80"/>
    <mergeCell ref="BI81:BJ81"/>
    <mergeCell ref="BI82:BJ82"/>
    <mergeCell ref="BI83:BJ83"/>
    <mergeCell ref="BI50:BJ50"/>
    <mergeCell ref="BI51:BJ51"/>
    <mergeCell ref="BI52:BJ52"/>
    <mergeCell ref="BI53:BJ53"/>
    <mergeCell ref="BI54:BJ54"/>
    <mergeCell ref="BI55:BJ55"/>
    <mergeCell ref="BI56:BJ56"/>
    <mergeCell ref="BI57:BJ57"/>
    <mergeCell ref="BI58:BJ58"/>
    <mergeCell ref="BI59:BJ59"/>
    <mergeCell ref="BI60:BJ60"/>
    <mergeCell ref="BI61:BJ61"/>
    <mergeCell ref="BI62:BJ62"/>
    <mergeCell ref="BI63:BJ63"/>
    <mergeCell ref="BI64:BJ64"/>
    <mergeCell ref="BI65:BJ65"/>
    <mergeCell ref="BI66:BJ66"/>
    <mergeCell ref="BI33:BJ33"/>
    <mergeCell ref="BI34:BJ34"/>
    <mergeCell ref="BI35:BJ35"/>
    <mergeCell ref="BI36:BJ36"/>
    <mergeCell ref="BI37:BJ37"/>
    <mergeCell ref="BI49:BJ49"/>
    <mergeCell ref="BI38:BJ38"/>
    <mergeCell ref="BI39:BJ39"/>
    <mergeCell ref="BI40:BJ40"/>
    <mergeCell ref="BI41:BJ41"/>
    <mergeCell ref="BI42:BJ42"/>
    <mergeCell ref="BI43:BJ43"/>
    <mergeCell ref="BI4:BJ5"/>
    <mergeCell ref="BK4:BK5"/>
    <mergeCell ref="BL4:BM5"/>
    <mergeCell ref="BO4:BO5"/>
    <mergeCell ref="BI6:BJ6"/>
    <mergeCell ref="BI7:BJ7"/>
    <mergeCell ref="BN4:BN5"/>
    <mergeCell ref="BL6:BM6"/>
    <mergeCell ref="BL7:BM7"/>
    <mergeCell ref="BI8:BJ8"/>
    <mergeCell ref="BI9:BJ9"/>
    <mergeCell ref="BI10:BJ10"/>
    <mergeCell ref="BI11:BJ11"/>
    <mergeCell ref="BI12:BJ12"/>
    <mergeCell ref="BI13:BJ13"/>
    <mergeCell ref="BI14:BJ14"/>
    <mergeCell ref="BI15:BJ15"/>
    <mergeCell ref="BI16:BJ16"/>
    <mergeCell ref="BI17:BJ17"/>
    <mergeCell ref="BI18:BJ18"/>
    <mergeCell ref="BI19:BJ19"/>
    <mergeCell ref="BI20:BJ20"/>
    <mergeCell ref="BI21:BJ21"/>
    <mergeCell ref="BI22:BJ22"/>
    <mergeCell ref="BI23:BJ23"/>
    <mergeCell ref="BI24:BJ24"/>
    <mergeCell ref="BI25:BJ25"/>
    <mergeCell ref="S92:T92"/>
    <mergeCell ref="V92:W92"/>
    <mergeCell ref="Y92:Z92"/>
    <mergeCell ref="BI26:BJ26"/>
    <mergeCell ref="BI27:BJ27"/>
    <mergeCell ref="BI28:BJ28"/>
    <mergeCell ref="BI29:BJ29"/>
    <mergeCell ref="BI30:BJ30"/>
    <mergeCell ref="BI31:BJ31"/>
    <mergeCell ref="BI44:BJ44"/>
    <mergeCell ref="A92:C92"/>
    <mergeCell ref="D92:F92"/>
    <mergeCell ref="G92:H92"/>
    <mergeCell ref="J92:K92"/>
    <mergeCell ref="M92:N92"/>
    <mergeCell ref="P92:Q92"/>
    <mergeCell ref="AE92:AF92"/>
    <mergeCell ref="AH92:AI92"/>
    <mergeCell ref="AK92:AL92"/>
    <mergeCell ref="AN92:AO92"/>
    <mergeCell ref="AQ92:AR92"/>
    <mergeCell ref="BI32:BJ32"/>
    <mergeCell ref="BI45:BJ45"/>
    <mergeCell ref="BI46:BJ46"/>
    <mergeCell ref="BI47:BJ47"/>
    <mergeCell ref="BI48:BJ48"/>
    <mergeCell ref="AT92:AU92"/>
    <mergeCell ref="BE92:BF92"/>
    <mergeCell ref="A91:C91"/>
    <mergeCell ref="D91:F91"/>
    <mergeCell ref="G91:H91"/>
    <mergeCell ref="J91:K91"/>
    <mergeCell ref="M91:N91"/>
    <mergeCell ref="P91:Q91"/>
    <mergeCell ref="S91:T91"/>
    <mergeCell ref="V91:W91"/>
    <mergeCell ref="Y91:Z91"/>
    <mergeCell ref="AB91:AC91"/>
    <mergeCell ref="AE91:AF91"/>
    <mergeCell ref="AH91:AI91"/>
    <mergeCell ref="AK91:AL91"/>
    <mergeCell ref="AN91:AO91"/>
    <mergeCell ref="AQ91:AR91"/>
    <mergeCell ref="AT91:AU91"/>
    <mergeCell ref="BE91:BF91"/>
    <mergeCell ref="A78:C78"/>
    <mergeCell ref="D78:F78"/>
    <mergeCell ref="G78:H78"/>
    <mergeCell ref="J78:K78"/>
    <mergeCell ref="M78:N78"/>
    <mergeCell ref="P78:Q78"/>
    <mergeCell ref="S78:T78"/>
    <mergeCell ref="V78:W78"/>
    <mergeCell ref="Y78:Z78"/>
    <mergeCell ref="AB78:AC78"/>
    <mergeCell ref="AE78:AF78"/>
    <mergeCell ref="AH78:AI78"/>
    <mergeCell ref="AK78:AL78"/>
    <mergeCell ref="AN78:AO78"/>
    <mergeCell ref="AQ78:AR78"/>
    <mergeCell ref="AT78:AU78"/>
    <mergeCell ref="BE78:BF78"/>
    <mergeCell ref="A87:C87"/>
    <mergeCell ref="D87:F87"/>
    <mergeCell ref="G87:H87"/>
    <mergeCell ref="J87:K87"/>
    <mergeCell ref="M87:N87"/>
    <mergeCell ref="P87:Q87"/>
    <mergeCell ref="S87:T87"/>
    <mergeCell ref="V87:W87"/>
    <mergeCell ref="Y87:Z87"/>
    <mergeCell ref="AB87:AC87"/>
    <mergeCell ref="AE87:AF87"/>
    <mergeCell ref="AH87:AI87"/>
    <mergeCell ref="AK87:AL87"/>
    <mergeCell ref="AN87:AO87"/>
    <mergeCell ref="AQ87:AR87"/>
    <mergeCell ref="AT87:AU87"/>
    <mergeCell ref="BE87:BF87"/>
    <mergeCell ref="A90:C90"/>
    <mergeCell ref="D90:F90"/>
    <mergeCell ref="G90:H90"/>
    <mergeCell ref="J90:K90"/>
    <mergeCell ref="M90:N90"/>
    <mergeCell ref="P90:Q90"/>
    <mergeCell ref="S90:T90"/>
    <mergeCell ref="V90:W90"/>
    <mergeCell ref="Y90:Z90"/>
    <mergeCell ref="AB90:AC90"/>
    <mergeCell ref="AE90:AF90"/>
    <mergeCell ref="AH90:AI90"/>
    <mergeCell ref="AK90:AL90"/>
    <mergeCell ref="AN90:AO90"/>
    <mergeCell ref="AQ90:AR90"/>
    <mergeCell ref="AT90:AU90"/>
    <mergeCell ref="BE90:BF90"/>
    <mergeCell ref="V77:W77"/>
    <mergeCell ref="Y77:Z77"/>
    <mergeCell ref="AB77:AC77"/>
    <mergeCell ref="AE77:AF77"/>
    <mergeCell ref="AH77:AI77"/>
    <mergeCell ref="A77:C77"/>
    <mergeCell ref="D77:F77"/>
    <mergeCell ref="G77:H77"/>
    <mergeCell ref="J77:K77"/>
    <mergeCell ref="M77:N77"/>
    <mergeCell ref="A76:C76"/>
    <mergeCell ref="D76:F76"/>
    <mergeCell ref="G76:H76"/>
    <mergeCell ref="J76:K76"/>
    <mergeCell ref="M76:N76"/>
    <mergeCell ref="S77:T77"/>
    <mergeCell ref="P77:Q77"/>
    <mergeCell ref="AE76:AF76"/>
    <mergeCell ref="AK77:AL77"/>
    <mergeCell ref="AN77:AO77"/>
    <mergeCell ref="AQ77:AR77"/>
    <mergeCell ref="AT77:AU77"/>
    <mergeCell ref="BE77:BF77"/>
    <mergeCell ref="AK76:AL76"/>
    <mergeCell ref="AN76:AO76"/>
    <mergeCell ref="AQ76:AR76"/>
    <mergeCell ref="AT76:AU76"/>
    <mergeCell ref="BE76:BF76"/>
    <mergeCell ref="P76:Q76"/>
    <mergeCell ref="S76:T76"/>
    <mergeCell ref="V76:W76"/>
    <mergeCell ref="Y76:Z76"/>
    <mergeCell ref="AB76:AC76"/>
    <mergeCell ref="Y75:Z75"/>
    <mergeCell ref="AB75:AC75"/>
    <mergeCell ref="AE75:AF75"/>
    <mergeCell ref="AH75:AI75"/>
    <mergeCell ref="A75:C75"/>
    <mergeCell ref="D75:F75"/>
    <mergeCell ref="G75:H75"/>
    <mergeCell ref="J75:K75"/>
    <mergeCell ref="M75:N75"/>
    <mergeCell ref="P75:Q75"/>
    <mergeCell ref="D39:F39"/>
    <mergeCell ref="G39:H39"/>
    <mergeCell ref="J39:K39"/>
    <mergeCell ref="M39:N39"/>
    <mergeCell ref="S75:T75"/>
    <mergeCell ref="V75:W75"/>
    <mergeCell ref="AE39:AF39"/>
    <mergeCell ref="AK75:AL75"/>
    <mergeCell ref="AN75:AO75"/>
    <mergeCell ref="AQ75:AR75"/>
    <mergeCell ref="AT75:AU75"/>
    <mergeCell ref="BE75:BF75"/>
    <mergeCell ref="AK39:AL39"/>
    <mergeCell ref="AN39:AO39"/>
    <mergeCell ref="AQ39:AR39"/>
    <mergeCell ref="AT39:AU39"/>
    <mergeCell ref="BE39:BF39"/>
    <mergeCell ref="P39:Q39"/>
    <mergeCell ref="S39:T39"/>
    <mergeCell ref="V39:W39"/>
    <mergeCell ref="Y39:Z39"/>
    <mergeCell ref="AB39:AC39"/>
    <mergeCell ref="AN73:AO73"/>
    <mergeCell ref="AQ73:AR73"/>
    <mergeCell ref="AT73:AU73"/>
    <mergeCell ref="BE73:BF73"/>
    <mergeCell ref="P73:Q73"/>
    <mergeCell ref="S73:T73"/>
    <mergeCell ref="V73:W73"/>
    <mergeCell ref="Y73:Z73"/>
    <mergeCell ref="AB73:AC73"/>
    <mergeCell ref="AE73:AF73"/>
    <mergeCell ref="AN74:AO74"/>
    <mergeCell ref="AQ74:AR74"/>
    <mergeCell ref="BG73:BH73"/>
    <mergeCell ref="A74:C74"/>
    <mergeCell ref="D74:F74"/>
    <mergeCell ref="G74:H74"/>
    <mergeCell ref="J74:K74"/>
    <mergeCell ref="M74:N74"/>
    <mergeCell ref="P74:Q74"/>
    <mergeCell ref="S74:T74"/>
    <mergeCell ref="BG74:BH74"/>
    <mergeCell ref="A38:C38"/>
    <mergeCell ref="D38:F38"/>
    <mergeCell ref="G38:H38"/>
    <mergeCell ref="J38:K38"/>
    <mergeCell ref="M38:N38"/>
    <mergeCell ref="P38:Q38"/>
    <mergeCell ref="S38:T38"/>
    <mergeCell ref="AB74:AC74"/>
    <mergeCell ref="AE74:AF74"/>
    <mergeCell ref="A86:C86"/>
    <mergeCell ref="D86:F86"/>
    <mergeCell ref="G86:H86"/>
    <mergeCell ref="J86:K86"/>
    <mergeCell ref="M86:N86"/>
    <mergeCell ref="P86:Q86"/>
    <mergeCell ref="S86:T86"/>
    <mergeCell ref="V86:W86"/>
    <mergeCell ref="Y86:Z86"/>
    <mergeCell ref="AB86:AC86"/>
    <mergeCell ref="AE86:AF86"/>
    <mergeCell ref="AH86:AI86"/>
    <mergeCell ref="AQ86:AR86"/>
    <mergeCell ref="AT86:AU86"/>
    <mergeCell ref="BE86:BF86"/>
    <mergeCell ref="AB71:AC71"/>
    <mergeCell ref="AE71:AF71"/>
    <mergeCell ref="AH71:AI71"/>
    <mergeCell ref="AK71:AL71"/>
    <mergeCell ref="AN71:AO71"/>
    <mergeCell ref="AT74:AU74"/>
    <mergeCell ref="BE74:BF74"/>
    <mergeCell ref="AQ71:AR71"/>
    <mergeCell ref="AT71:AU71"/>
    <mergeCell ref="BE71:BF71"/>
    <mergeCell ref="BG71:BH71"/>
    <mergeCell ref="A72:C72"/>
    <mergeCell ref="D72:F72"/>
    <mergeCell ref="G72:H72"/>
    <mergeCell ref="J72:K72"/>
    <mergeCell ref="M72:N72"/>
    <mergeCell ref="P72:Q72"/>
    <mergeCell ref="BE72:BF72"/>
    <mergeCell ref="BG72:BH72"/>
    <mergeCell ref="S72:T72"/>
    <mergeCell ref="V72:W72"/>
    <mergeCell ref="Y72:Z72"/>
    <mergeCell ref="AB72:AC72"/>
    <mergeCell ref="AE72:AF72"/>
    <mergeCell ref="AH72:AI72"/>
    <mergeCell ref="S101:T101"/>
    <mergeCell ref="V101:W101"/>
    <mergeCell ref="Y101:Z101"/>
    <mergeCell ref="AH37:AI37"/>
    <mergeCell ref="AK37:AL37"/>
    <mergeCell ref="AN37:AO37"/>
    <mergeCell ref="AK72:AL72"/>
    <mergeCell ref="AN72:AO72"/>
    <mergeCell ref="AK86:AL86"/>
    <mergeCell ref="AN86:AO86"/>
    <mergeCell ref="A101:C101"/>
    <mergeCell ref="D101:F101"/>
    <mergeCell ref="G101:H101"/>
    <mergeCell ref="J101:K101"/>
    <mergeCell ref="M101:N101"/>
    <mergeCell ref="P101:Q101"/>
    <mergeCell ref="AB101:AC101"/>
    <mergeCell ref="AE101:AF101"/>
    <mergeCell ref="AH101:AI101"/>
    <mergeCell ref="AK101:AL101"/>
    <mergeCell ref="AN101:AO101"/>
    <mergeCell ref="AQ101:AR101"/>
    <mergeCell ref="AT101:AU101"/>
    <mergeCell ref="BE101:BF101"/>
    <mergeCell ref="BG101:BH101"/>
    <mergeCell ref="A71:C71"/>
    <mergeCell ref="D71:F71"/>
    <mergeCell ref="G71:H71"/>
    <mergeCell ref="J71:K71"/>
    <mergeCell ref="M71:N71"/>
    <mergeCell ref="P71:Q71"/>
    <mergeCell ref="S71:T71"/>
    <mergeCell ref="AV4:AX4"/>
    <mergeCell ref="A85:C85"/>
    <mergeCell ref="D85:F85"/>
    <mergeCell ref="G85:H85"/>
    <mergeCell ref="J85:K85"/>
    <mergeCell ref="M85:N85"/>
    <mergeCell ref="AQ37:AR37"/>
    <mergeCell ref="AT37:AU37"/>
    <mergeCell ref="AQ72:AR72"/>
    <mergeCell ref="AT72:AU72"/>
    <mergeCell ref="V85:W85"/>
    <mergeCell ref="Y85:Z85"/>
    <mergeCell ref="AB85:AC85"/>
    <mergeCell ref="AE85:AF85"/>
    <mergeCell ref="A84:C84"/>
    <mergeCell ref="D84:F84"/>
    <mergeCell ref="G84:H84"/>
    <mergeCell ref="J84:K84"/>
    <mergeCell ref="AN85:AO85"/>
    <mergeCell ref="AQ85:AR85"/>
    <mergeCell ref="AT85:AU85"/>
    <mergeCell ref="M84:N84"/>
    <mergeCell ref="P84:Q84"/>
    <mergeCell ref="S84:T84"/>
    <mergeCell ref="V84:W84"/>
    <mergeCell ref="Y84:Z84"/>
    <mergeCell ref="P85:Q85"/>
    <mergeCell ref="S85:T85"/>
    <mergeCell ref="AB84:AC84"/>
    <mergeCell ref="AE84:AF84"/>
    <mergeCell ref="AH84:AI84"/>
    <mergeCell ref="AK84:AL84"/>
    <mergeCell ref="AN84:AO84"/>
    <mergeCell ref="AQ84:AR84"/>
    <mergeCell ref="S70:T70"/>
    <mergeCell ref="V70:W70"/>
    <mergeCell ref="AE15:AF15"/>
    <mergeCell ref="AH15:AI15"/>
    <mergeCell ref="AK15:AL15"/>
    <mergeCell ref="AN15:AO15"/>
    <mergeCell ref="AN38:AO38"/>
    <mergeCell ref="V38:W38"/>
    <mergeCell ref="Y38:Z38"/>
    <mergeCell ref="AB38:AC38"/>
    <mergeCell ref="A70:C70"/>
    <mergeCell ref="D70:F70"/>
    <mergeCell ref="G70:H70"/>
    <mergeCell ref="J70:K70"/>
    <mergeCell ref="M70:N70"/>
    <mergeCell ref="P70:Q70"/>
    <mergeCell ref="AB70:AC70"/>
    <mergeCell ref="AE70:AF70"/>
    <mergeCell ref="AH70:AI70"/>
    <mergeCell ref="AK70:AL70"/>
    <mergeCell ref="AN70:AO70"/>
    <mergeCell ref="BE15:BF15"/>
    <mergeCell ref="AQ15:AR15"/>
    <mergeCell ref="AT15:AU15"/>
    <mergeCell ref="BE37:BF37"/>
    <mergeCell ref="AQ38:AR38"/>
    <mergeCell ref="AQ70:AR70"/>
    <mergeCell ref="AT70:AU70"/>
    <mergeCell ref="BE70:BF70"/>
    <mergeCell ref="BG70:BH70"/>
    <mergeCell ref="V69:W69"/>
    <mergeCell ref="Y69:Z69"/>
    <mergeCell ref="AB69:AC69"/>
    <mergeCell ref="AE69:AF69"/>
    <mergeCell ref="AH69:AI69"/>
    <mergeCell ref="AK69:AL69"/>
    <mergeCell ref="G37:H37"/>
    <mergeCell ref="AK47:AL47"/>
    <mergeCell ref="AN47:AO47"/>
    <mergeCell ref="AQ47:AR47"/>
    <mergeCell ref="Y37:Z37"/>
    <mergeCell ref="AB37:AC37"/>
    <mergeCell ref="AE37:AF37"/>
    <mergeCell ref="AK45:AL45"/>
    <mergeCell ref="AE38:AF38"/>
    <mergeCell ref="AH38:AI38"/>
    <mergeCell ref="BG47:BH47"/>
    <mergeCell ref="A36:C36"/>
    <mergeCell ref="D36:F36"/>
    <mergeCell ref="G36:H36"/>
    <mergeCell ref="J36:K36"/>
    <mergeCell ref="M36:N36"/>
    <mergeCell ref="P36:Q36"/>
    <mergeCell ref="S36:T36"/>
    <mergeCell ref="A37:C37"/>
    <mergeCell ref="D37:F37"/>
    <mergeCell ref="AB36:AC36"/>
    <mergeCell ref="AE36:AF36"/>
    <mergeCell ref="AH36:AI36"/>
    <mergeCell ref="AK36:AL36"/>
    <mergeCell ref="AT47:AU47"/>
    <mergeCell ref="BE47:BF47"/>
    <mergeCell ref="AT38:AU38"/>
    <mergeCell ref="BE38:BF38"/>
    <mergeCell ref="AK38:AL38"/>
    <mergeCell ref="AH39:AI39"/>
    <mergeCell ref="AQ36:AR36"/>
    <mergeCell ref="AT36:AU36"/>
    <mergeCell ref="BE36:BF36"/>
    <mergeCell ref="BG36:BH36"/>
    <mergeCell ref="J37:K37"/>
    <mergeCell ref="M37:N37"/>
    <mergeCell ref="P37:Q37"/>
    <mergeCell ref="S37:T37"/>
    <mergeCell ref="V37:W37"/>
    <mergeCell ref="V36:W36"/>
    <mergeCell ref="AN69:AO69"/>
    <mergeCell ref="AQ69:AR69"/>
    <mergeCell ref="AT69:AU69"/>
    <mergeCell ref="BE69:BF69"/>
    <mergeCell ref="AK35:AL35"/>
    <mergeCell ref="AN35:AO35"/>
    <mergeCell ref="AQ35:AR35"/>
    <mergeCell ref="AT35:AU35"/>
    <mergeCell ref="BE35:BF35"/>
    <mergeCell ref="AT68:AU68"/>
    <mergeCell ref="AN68:AO68"/>
    <mergeCell ref="AQ68:AR68"/>
    <mergeCell ref="BG35:BH35"/>
    <mergeCell ref="A68:C68"/>
    <mergeCell ref="D68:F68"/>
    <mergeCell ref="G68:H68"/>
    <mergeCell ref="J68:K68"/>
    <mergeCell ref="M68:N68"/>
    <mergeCell ref="P68:Q68"/>
    <mergeCell ref="S68:T68"/>
    <mergeCell ref="S47:T47"/>
    <mergeCell ref="V47:W47"/>
    <mergeCell ref="AB68:AC68"/>
    <mergeCell ref="AE68:AF68"/>
    <mergeCell ref="AH68:AI68"/>
    <mergeCell ref="AK68:AL68"/>
    <mergeCell ref="V68:W68"/>
    <mergeCell ref="Y68:Z68"/>
    <mergeCell ref="AQ67:AR67"/>
    <mergeCell ref="AT67:AU67"/>
    <mergeCell ref="BE68:BF68"/>
    <mergeCell ref="BG68:BH68"/>
    <mergeCell ref="A47:C47"/>
    <mergeCell ref="D47:F47"/>
    <mergeCell ref="G47:H47"/>
    <mergeCell ref="J47:K47"/>
    <mergeCell ref="M47:N47"/>
    <mergeCell ref="P47:Q47"/>
    <mergeCell ref="G34:H34"/>
    <mergeCell ref="J34:K34"/>
    <mergeCell ref="M34:N34"/>
    <mergeCell ref="P34:Q34"/>
    <mergeCell ref="S34:T34"/>
    <mergeCell ref="V34:W34"/>
    <mergeCell ref="AE34:AF34"/>
    <mergeCell ref="AH34:AI34"/>
    <mergeCell ref="AK34:AL34"/>
    <mergeCell ref="AN34:AO34"/>
    <mergeCell ref="BE67:BF67"/>
    <mergeCell ref="BG67:BH67"/>
    <mergeCell ref="AE67:AF67"/>
    <mergeCell ref="AH67:AI67"/>
    <mergeCell ref="AK67:AL67"/>
    <mergeCell ref="AN67:AO67"/>
    <mergeCell ref="AQ34:AR34"/>
    <mergeCell ref="AT34:AU34"/>
    <mergeCell ref="BE34:BF34"/>
    <mergeCell ref="A35:C35"/>
    <mergeCell ref="D35:F35"/>
    <mergeCell ref="G35:H35"/>
    <mergeCell ref="J35:K35"/>
    <mergeCell ref="M35:N35"/>
    <mergeCell ref="P35:Q35"/>
    <mergeCell ref="AE35:AF35"/>
    <mergeCell ref="AT14:AU14"/>
    <mergeCell ref="BE14:BF14"/>
    <mergeCell ref="BG14:BH14"/>
    <mergeCell ref="A28:C28"/>
    <mergeCell ref="D28:F28"/>
    <mergeCell ref="G28:H28"/>
    <mergeCell ref="J28:K28"/>
    <mergeCell ref="M28:N28"/>
    <mergeCell ref="BG15:BH15"/>
    <mergeCell ref="S28:T28"/>
    <mergeCell ref="V28:W28"/>
    <mergeCell ref="Y28:Z28"/>
    <mergeCell ref="AB28:AC28"/>
    <mergeCell ref="AE28:AF28"/>
    <mergeCell ref="AN14:AO14"/>
    <mergeCell ref="AH28:AI28"/>
    <mergeCell ref="AK28:AL28"/>
    <mergeCell ref="AN28:AO28"/>
    <mergeCell ref="AQ28:AR28"/>
    <mergeCell ref="AT28:AU28"/>
    <mergeCell ref="BE28:BF28"/>
    <mergeCell ref="A15:C15"/>
    <mergeCell ref="D15:F15"/>
    <mergeCell ref="AB15:AC15"/>
    <mergeCell ref="G15:H15"/>
    <mergeCell ref="J15:K15"/>
    <mergeCell ref="M15:N15"/>
    <mergeCell ref="P15:Q15"/>
    <mergeCell ref="S15:T15"/>
    <mergeCell ref="V15:W15"/>
    <mergeCell ref="BG13:BH13"/>
    <mergeCell ref="A55:C55"/>
    <mergeCell ref="D55:F55"/>
    <mergeCell ref="G55:H55"/>
    <mergeCell ref="J55:K55"/>
    <mergeCell ref="M55:N55"/>
    <mergeCell ref="P55:Q55"/>
    <mergeCell ref="S55:T55"/>
    <mergeCell ref="V55:W55"/>
    <mergeCell ref="BG28:BH28"/>
    <mergeCell ref="A14:C14"/>
    <mergeCell ref="D14:F14"/>
    <mergeCell ref="G14:H14"/>
    <mergeCell ref="J14:K14"/>
    <mergeCell ref="M14:N14"/>
    <mergeCell ref="P14:Q14"/>
    <mergeCell ref="AB14:AC14"/>
    <mergeCell ref="AE14:AF14"/>
    <mergeCell ref="AH14:AI14"/>
    <mergeCell ref="AQ55:AR55"/>
    <mergeCell ref="AT55:AU55"/>
    <mergeCell ref="BE55:BF55"/>
    <mergeCell ref="AB55:AC55"/>
    <mergeCell ref="AE55:AF55"/>
    <mergeCell ref="AH55:AI55"/>
    <mergeCell ref="AK55:AL55"/>
    <mergeCell ref="S13:T13"/>
    <mergeCell ref="V13:W13"/>
    <mergeCell ref="Y13:Z13"/>
    <mergeCell ref="S14:T14"/>
    <mergeCell ref="V14:W14"/>
    <mergeCell ref="Y14:Z14"/>
    <mergeCell ref="A13:C13"/>
    <mergeCell ref="D13:F13"/>
    <mergeCell ref="G13:H13"/>
    <mergeCell ref="J13:K13"/>
    <mergeCell ref="M13:N13"/>
    <mergeCell ref="P13:Q13"/>
    <mergeCell ref="AB13:AC13"/>
    <mergeCell ref="AE13:AF13"/>
    <mergeCell ref="AH13:AI13"/>
    <mergeCell ref="AK13:AL13"/>
    <mergeCell ref="AN13:AO13"/>
    <mergeCell ref="AQ13:AR13"/>
    <mergeCell ref="AT13:AU13"/>
    <mergeCell ref="BE13:BF13"/>
    <mergeCell ref="AN176:AO176"/>
    <mergeCell ref="AB176:AC176"/>
    <mergeCell ref="AE176:AF176"/>
    <mergeCell ref="AH176:AI176"/>
    <mergeCell ref="BE163:BF163"/>
    <mergeCell ref="BE164:BF164"/>
    <mergeCell ref="BE165:BF165"/>
    <mergeCell ref="BE166:BF166"/>
    <mergeCell ref="Y176:Z176"/>
    <mergeCell ref="V176:W176"/>
    <mergeCell ref="S176:T176"/>
    <mergeCell ref="P176:Q176"/>
    <mergeCell ref="M176:N176"/>
    <mergeCell ref="J176:K176"/>
    <mergeCell ref="BE167:BF167"/>
    <mergeCell ref="BE168:BF168"/>
    <mergeCell ref="BE169:BF169"/>
    <mergeCell ref="BE170:BF170"/>
    <mergeCell ref="BE171:BF171"/>
    <mergeCell ref="BE172:BF172"/>
    <mergeCell ref="BE173:BF173"/>
    <mergeCell ref="BE174:BF174"/>
    <mergeCell ref="BE175:BF175"/>
    <mergeCell ref="BE176:BF176"/>
    <mergeCell ref="AN167:AO167"/>
    <mergeCell ref="AN168:AO168"/>
    <mergeCell ref="AN169:AO169"/>
    <mergeCell ref="AN170:AO170"/>
    <mergeCell ref="AT171:AU171"/>
    <mergeCell ref="AT172:AU172"/>
    <mergeCell ref="BG163:BH163"/>
    <mergeCell ref="BG164:BH164"/>
    <mergeCell ref="BG165:BH165"/>
    <mergeCell ref="BG166:BH166"/>
    <mergeCell ref="BG167:BH167"/>
    <mergeCell ref="BG168:BH168"/>
    <mergeCell ref="BG169:BH169"/>
    <mergeCell ref="BG170:BH170"/>
    <mergeCell ref="BG171:BH171"/>
    <mergeCell ref="BG172:BH172"/>
    <mergeCell ref="BG173:BH173"/>
    <mergeCell ref="BG174:BH174"/>
    <mergeCell ref="BG175:BH175"/>
    <mergeCell ref="BG176:BH176"/>
    <mergeCell ref="AT163:AU163"/>
    <mergeCell ref="AT164:AU164"/>
    <mergeCell ref="AT165:AU165"/>
    <mergeCell ref="AT166:AU166"/>
    <mergeCell ref="AT167:AU167"/>
    <mergeCell ref="AT168:AU168"/>
    <mergeCell ref="AT169:AU169"/>
    <mergeCell ref="AT170:AU170"/>
    <mergeCell ref="AT173:AU173"/>
    <mergeCell ref="AT174:AU174"/>
    <mergeCell ref="AT175:AU175"/>
    <mergeCell ref="AT176:AU176"/>
    <mergeCell ref="AN171:AO171"/>
    <mergeCell ref="AN172:AO172"/>
    <mergeCell ref="AN173:AO173"/>
    <mergeCell ref="AN174:AO174"/>
    <mergeCell ref="AQ173:AR173"/>
    <mergeCell ref="AQ174:AR174"/>
    <mergeCell ref="AQ167:AR167"/>
    <mergeCell ref="AQ168:AR168"/>
    <mergeCell ref="AQ169:AR169"/>
    <mergeCell ref="AQ170:AR170"/>
    <mergeCell ref="AQ171:AR171"/>
    <mergeCell ref="AQ172:AR172"/>
    <mergeCell ref="AQ175:AR175"/>
    <mergeCell ref="AN175:AO175"/>
    <mergeCell ref="AN150:AO150"/>
    <mergeCell ref="AN151:AO151"/>
    <mergeCell ref="AN152:AO152"/>
    <mergeCell ref="AN153:AO153"/>
    <mergeCell ref="AN154:AO154"/>
    <mergeCell ref="AN155:AO155"/>
    <mergeCell ref="AN156:AO156"/>
    <mergeCell ref="AN157:AO157"/>
    <mergeCell ref="AN158:AO158"/>
    <mergeCell ref="AN159:AO159"/>
    <mergeCell ref="AN160:AO160"/>
    <mergeCell ref="AN161:AO161"/>
    <mergeCell ref="AN162:AO162"/>
    <mergeCell ref="AN163:AO163"/>
    <mergeCell ref="AN164:AO164"/>
    <mergeCell ref="AN165:AO165"/>
    <mergeCell ref="AN166:AO166"/>
    <mergeCell ref="AK164:AL164"/>
    <mergeCell ref="AK165:AL165"/>
    <mergeCell ref="AK166:AL166"/>
    <mergeCell ref="AN124:AO124"/>
    <mergeCell ref="AN125:AO125"/>
    <mergeCell ref="AN126:AO126"/>
    <mergeCell ref="AN127:AO127"/>
    <mergeCell ref="AN128:AO128"/>
    <mergeCell ref="AN129:AO129"/>
    <mergeCell ref="AN130:AO130"/>
    <mergeCell ref="AN131:AO131"/>
    <mergeCell ref="AN132:AO132"/>
    <mergeCell ref="AN133:AO133"/>
    <mergeCell ref="AN134:AO134"/>
    <mergeCell ref="AN135:AO135"/>
    <mergeCell ref="AN136:AO136"/>
    <mergeCell ref="AN137:AO137"/>
    <mergeCell ref="AN138:AO138"/>
    <mergeCell ref="AN139:AO139"/>
    <mergeCell ref="AN140:AO140"/>
    <mergeCell ref="AN141:AO141"/>
    <mergeCell ref="AN142:AO142"/>
    <mergeCell ref="AN143:AO143"/>
    <mergeCell ref="AN144:AO144"/>
    <mergeCell ref="AN145:AO145"/>
    <mergeCell ref="AN146:AO146"/>
    <mergeCell ref="AN147:AO147"/>
    <mergeCell ref="AE164:AF164"/>
    <mergeCell ref="AE165:AF165"/>
    <mergeCell ref="AE166:AF166"/>
    <mergeCell ref="AE167:AF167"/>
    <mergeCell ref="AE168:AF168"/>
    <mergeCell ref="AK155:AL155"/>
    <mergeCell ref="AK156:AL156"/>
    <mergeCell ref="AE157:AF157"/>
    <mergeCell ref="AE158:AF158"/>
    <mergeCell ref="AK167:AL167"/>
    <mergeCell ref="AE169:AF169"/>
    <mergeCell ref="AE170:AF170"/>
    <mergeCell ref="AE171:AF171"/>
    <mergeCell ref="AE172:AF172"/>
    <mergeCell ref="AE173:AF173"/>
    <mergeCell ref="AE174:AF174"/>
    <mergeCell ref="AE175:AF175"/>
    <mergeCell ref="AH163:AI163"/>
    <mergeCell ref="AH164:AI164"/>
    <mergeCell ref="AH165:AI165"/>
    <mergeCell ref="AH166:AI166"/>
    <mergeCell ref="AH167:AI167"/>
    <mergeCell ref="AH168:AI168"/>
    <mergeCell ref="AH169:AI169"/>
    <mergeCell ref="AH170:AI170"/>
    <mergeCell ref="AH171:AI171"/>
    <mergeCell ref="AH172:AI172"/>
    <mergeCell ref="AH173:AI173"/>
    <mergeCell ref="AH174:AI174"/>
    <mergeCell ref="AH175:AI175"/>
    <mergeCell ref="Y164:Z164"/>
    <mergeCell ref="Y165:Z165"/>
    <mergeCell ref="Y166:Z166"/>
    <mergeCell ref="Y167:Z167"/>
    <mergeCell ref="Y168:Z168"/>
    <mergeCell ref="Y169:Z169"/>
    <mergeCell ref="Y170:Z170"/>
    <mergeCell ref="Y171:Z171"/>
    <mergeCell ref="Y172:Z172"/>
    <mergeCell ref="Y173:Z173"/>
    <mergeCell ref="Y174:Z174"/>
    <mergeCell ref="Y175:Z175"/>
    <mergeCell ref="AB163:AC163"/>
    <mergeCell ref="AB164:AC164"/>
    <mergeCell ref="AB165:AC165"/>
    <mergeCell ref="AB166:AC166"/>
    <mergeCell ref="AB167:AC167"/>
    <mergeCell ref="AB168:AC168"/>
    <mergeCell ref="AB169:AC169"/>
    <mergeCell ref="AB170:AC170"/>
    <mergeCell ref="AB171:AC171"/>
    <mergeCell ref="AB172:AC172"/>
    <mergeCell ref="AB173:AC173"/>
    <mergeCell ref="AB174:AC174"/>
    <mergeCell ref="AB175:AC175"/>
    <mergeCell ref="S164:T164"/>
    <mergeCell ref="S165:T165"/>
    <mergeCell ref="S166:T166"/>
    <mergeCell ref="S167:T167"/>
    <mergeCell ref="S168:T168"/>
    <mergeCell ref="S169:T169"/>
    <mergeCell ref="S170:T170"/>
    <mergeCell ref="S171:T171"/>
    <mergeCell ref="S172:T172"/>
    <mergeCell ref="S173:T173"/>
    <mergeCell ref="S174:T174"/>
    <mergeCell ref="S175:T175"/>
    <mergeCell ref="V163:W163"/>
    <mergeCell ref="V164:W164"/>
    <mergeCell ref="V165:W165"/>
    <mergeCell ref="V166:W166"/>
    <mergeCell ref="V167:W167"/>
    <mergeCell ref="V168:W168"/>
    <mergeCell ref="V169:W169"/>
    <mergeCell ref="V170:W170"/>
    <mergeCell ref="V171:W171"/>
    <mergeCell ref="V172:W172"/>
    <mergeCell ref="V173:W173"/>
    <mergeCell ref="V174:W174"/>
    <mergeCell ref="V175:W175"/>
    <mergeCell ref="M164:N164"/>
    <mergeCell ref="M165:N165"/>
    <mergeCell ref="M166:N166"/>
    <mergeCell ref="M167:N167"/>
    <mergeCell ref="M168:N168"/>
    <mergeCell ref="M169:N169"/>
    <mergeCell ref="M170:N170"/>
    <mergeCell ref="M171:N171"/>
    <mergeCell ref="M172:N172"/>
    <mergeCell ref="M173:N173"/>
    <mergeCell ref="M174:N174"/>
    <mergeCell ref="M175:N175"/>
    <mergeCell ref="P163:Q163"/>
    <mergeCell ref="P164:Q164"/>
    <mergeCell ref="P165:Q165"/>
    <mergeCell ref="P166:Q166"/>
    <mergeCell ref="P167:Q167"/>
    <mergeCell ref="P168:Q168"/>
    <mergeCell ref="P169:Q169"/>
    <mergeCell ref="P170:Q170"/>
    <mergeCell ref="P171:Q171"/>
    <mergeCell ref="P172:Q172"/>
    <mergeCell ref="P173:Q173"/>
    <mergeCell ref="P174:Q174"/>
    <mergeCell ref="P175:Q175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AN30:AO30"/>
    <mergeCell ref="AN21:AO21"/>
    <mergeCell ref="AN7:AO7"/>
    <mergeCell ref="AN6:AO6"/>
    <mergeCell ref="AN9:AO9"/>
    <mergeCell ref="AN8:AO8"/>
    <mergeCell ref="AN16:AO16"/>
    <mergeCell ref="AN10:AO10"/>
    <mergeCell ref="AN17:AO17"/>
    <mergeCell ref="AN19:AO19"/>
    <mergeCell ref="AN18:AO18"/>
    <mergeCell ref="AN20:AO20"/>
    <mergeCell ref="AN22:AO22"/>
    <mergeCell ref="AN23:AO23"/>
    <mergeCell ref="AN29:AO29"/>
    <mergeCell ref="AN27:AO27"/>
    <mergeCell ref="A163:C163"/>
    <mergeCell ref="G163:H163"/>
    <mergeCell ref="M163:N163"/>
    <mergeCell ref="S163:T163"/>
    <mergeCell ref="Y163:Z163"/>
    <mergeCell ref="AE163:AF163"/>
    <mergeCell ref="AN115:AO115"/>
    <mergeCell ref="AN116:AO116"/>
    <mergeCell ref="AN117:AO117"/>
    <mergeCell ref="AN118:AO118"/>
    <mergeCell ref="AN119:AO119"/>
    <mergeCell ref="AN120:AO120"/>
    <mergeCell ref="AN121:AO121"/>
    <mergeCell ref="AN122:AO122"/>
    <mergeCell ref="AN123:AO123"/>
    <mergeCell ref="AN149:AO149"/>
    <mergeCell ref="AN88:AO88"/>
    <mergeCell ref="AN79:AO79"/>
    <mergeCell ref="AN82:AO82"/>
    <mergeCell ref="AN50:AO50"/>
    <mergeCell ref="AN52:AO52"/>
    <mergeCell ref="AN54:AO54"/>
    <mergeCell ref="AN53:AO53"/>
    <mergeCell ref="AN57:AO57"/>
    <mergeCell ref="AN66:AO66"/>
    <mergeCell ref="AN51:AO51"/>
    <mergeCell ref="AN48:AO48"/>
    <mergeCell ref="AN40:AO40"/>
    <mergeCell ref="AN41:AO41"/>
    <mergeCell ref="AN32:AO32"/>
    <mergeCell ref="AN33:AO33"/>
    <mergeCell ref="AN55:AO55"/>
    <mergeCell ref="AN36:AO36"/>
    <mergeCell ref="AN31:AO31"/>
    <mergeCell ref="AN43:AO43"/>
    <mergeCell ref="AN44:AO44"/>
    <mergeCell ref="AN45:AO45"/>
    <mergeCell ref="AN46:AO46"/>
    <mergeCell ref="AN63:AO63"/>
    <mergeCell ref="AN114:AO114"/>
    <mergeCell ref="AN113:AO113"/>
    <mergeCell ref="AN112:AO112"/>
    <mergeCell ref="AN111:AO111"/>
    <mergeCell ref="AN97:AO97"/>
    <mergeCell ref="AN95:AO95"/>
    <mergeCell ref="AN96:AO96"/>
    <mergeCell ref="AN99:AO99"/>
    <mergeCell ref="AN104:AO104"/>
    <mergeCell ref="AN103:AO103"/>
    <mergeCell ref="AN94:AO94"/>
    <mergeCell ref="AN89:AO89"/>
    <mergeCell ref="AN93:AO93"/>
    <mergeCell ref="AN110:AO110"/>
    <mergeCell ref="AN109:AO109"/>
    <mergeCell ref="AN107:AO107"/>
    <mergeCell ref="AN108:AO108"/>
    <mergeCell ref="AN98:AO98"/>
    <mergeCell ref="AN102:AO102"/>
    <mergeCell ref="AN100:AO100"/>
    <mergeCell ref="AN105:AO105"/>
    <mergeCell ref="AN106:AO106"/>
    <mergeCell ref="AK100:AL100"/>
    <mergeCell ref="AK102:AL102"/>
    <mergeCell ref="AK103:AL103"/>
    <mergeCell ref="AK104:AL104"/>
    <mergeCell ref="AK105:AL105"/>
    <mergeCell ref="AK106:AL106"/>
    <mergeCell ref="AK110:AL110"/>
    <mergeCell ref="AK63:AL63"/>
    <mergeCell ref="AK64:AL64"/>
    <mergeCell ref="AK88:AL88"/>
    <mergeCell ref="AK89:AL89"/>
    <mergeCell ref="AK93:AL93"/>
    <mergeCell ref="AK94:AL94"/>
    <mergeCell ref="AK85:AL85"/>
    <mergeCell ref="AK74:AL74"/>
    <mergeCell ref="AK73:AL73"/>
    <mergeCell ref="AH109:AI109"/>
    <mergeCell ref="AH104:AI104"/>
    <mergeCell ref="AH99:AI99"/>
    <mergeCell ref="AH100:AI100"/>
    <mergeCell ref="AH103:AI103"/>
    <mergeCell ref="AK107:AL107"/>
    <mergeCell ref="AK108:AL108"/>
    <mergeCell ref="AK109:AL109"/>
    <mergeCell ref="AH10:AI10"/>
    <mergeCell ref="AH63:AI63"/>
    <mergeCell ref="AH33:AI33"/>
    <mergeCell ref="AH32:AI32"/>
    <mergeCell ref="AH31:AI31"/>
    <mergeCell ref="AK95:AL95"/>
    <mergeCell ref="AH94:AI94"/>
    <mergeCell ref="AH93:AI93"/>
    <mergeCell ref="AH89:AI89"/>
    <mergeCell ref="AH88:AI88"/>
    <mergeCell ref="AK53:AL53"/>
    <mergeCell ref="AH102:AI102"/>
    <mergeCell ref="AH105:AI105"/>
    <mergeCell ref="AH106:AI106"/>
    <mergeCell ref="AH108:AI108"/>
    <mergeCell ref="AH107:AI107"/>
    <mergeCell ref="AH85:AI85"/>
    <mergeCell ref="AH74:AI74"/>
    <mergeCell ref="AH73:AI73"/>
    <mergeCell ref="AH76:AI76"/>
    <mergeCell ref="AK57:AL57"/>
    <mergeCell ref="AK58:AL58"/>
    <mergeCell ref="AK61:AL61"/>
    <mergeCell ref="AK62:AL62"/>
    <mergeCell ref="AK96:AL96"/>
    <mergeCell ref="AK46:AL46"/>
    <mergeCell ref="AK48:AL48"/>
    <mergeCell ref="AK50:AL50"/>
    <mergeCell ref="AK51:AL51"/>
    <mergeCell ref="AK52:AL52"/>
    <mergeCell ref="AK97:AL97"/>
    <mergeCell ref="AK98:AL98"/>
    <mergeCell ref="AK99:AL99"/>
    <mergeCell ref="AH9:AI9"/>
    <mergeCell ref="AH8:AI8"/>
    <mergeCell ref="AH45:AI45"/>
    <mergeCell ref="AH44:AI44"/>
    <mergeCell ref="AH43:AI43"/>
    <mergeCell ref="AH48:AI48"/>
    <mergeCell ref="AH40:AI40"/>
    <mergeCell ref="AE113:AF113"/>
    <mergeCell ref="AE114:AF114"/>
    <mergeCell ref="AH98:AI98"/>
    <mergeCell ref="AH95:AI95"/>
    <mergeCell ref="AH96:AI96"/>
    <mergeCell ref="AH97:AI97"/>
    <mergeCell ref="AH113:AI113"/>
    <mergeCell ref="AH111:AI111"/>
    <mergeCell ref="AH110:AI110"/>
    <mergeCell ref="AH112:AI112"/>
    <mergeCell ref="AE60:AF60"/>
    <mergeCell ref="AE63:AF63"/>
    <mergeCell ref="AE98:AF98"/>
    <mergeCell ref="AH79:AI79"/>
    <mergeCell ref="AH114:AI114"/>
    <mergeCell ref="AE96:AF96"/>
    <mergeCell ref="AE97:AF97"/>
    <mergeCell ref="AE111:AF111"/>
    <mergeCell ref="AE110:AF110"/>
    <mergeCell ref="AE109:AF109"/>
    <mergeCell ref="AB114:AC114"/>
    <mergeCell ref="AB113:AC113"/>
    <mergeCell ref="AB112:AC112"/>
    <mergeCell ref="AB111:AC111"/>
    <mergeCell ref="AB110:AC110"/>
    <mergeCell ref="AE102:AF102"/>
    <mergeCell ref="AE108:AF108"/>
    <mergeCell ref="AE107:AF107"/>
    <mergeCell ref="AE106:AF106"/>
    <mergeCell ref="AE105:AF105"/>
    <mergeCell ref="AE88:AF88"/>
    <mergeCell ref="AE89:AF89"/>
    <mergeCell ref="AE93:AF93"/>
    <mergeCell ref="AE94:AF94"/>
    <mergeCell ref="AE95:AF95"/>
    <mergeCell ref="AB109:AC109"/>
    <mergeCell ref="AB108:AC108"/>
    <mergeCell ref="AB107:AC107"/>
    <mergeCell ref="AB106:AC106"/>
    <mergeCell ref="AB105:AC105"/>
    <mergeCell ref="AB98:AC98"/>
    <mergeCell ref="AB88:AC88"/>
    <mergeCell ref="AB89:AC89"/>
    <mergeCell ref="AB97:AC97"/>
    <mergeCell ref="AB96:AC96"/>
    <mergeCell ref="AB95:AC95"/>
    <mergeCell ref="AB94:AC94"/>
    <mergeCell ref="AB93:AC93"/>
    <mergeCell ref="AB92:AC92"/>
    <mergeCell ref="AB104:AC104"/>
    <mergeCell ref="AB103:AC103"/>
    <mergeCell ref="AB100:AC100"/>
    <mergeCell ref="AB102:AC102"/>
    <mergeCell ref="AB99:AC99"/>
    <mergeCell ref="AE112:AF112"/>
    <mergeCell ref="AE103:AF103"/>
    <mergeCell ref="AE104:AF104"/>
    <mergeCell ref="AE100:AF100"/>
    <mergeCell ref="AE99:AF99"/>
    <mergeCell ref="G88:H88"/>
    <mergeCell ref="G30:H30"/>
    <mergeCell ref="G31:H31"/>
    <mergeCell ref="G32:H32"/>
    <mergeCell ref="J114:K114"/>
    <mergeCell ref="J113:K113"/>
    <mergeCell ref="J82:K82"/>
    <mergeCell ref="J79:K79"/>
    <mergeCell ref="J66:K66"/>
    <mergeCell ref="J93:K93"/>
    <mergeCell ref="J102:K102"/>
    <mergeCell ref="J108:K108"/>
    <mergeCell ref="J88:K88"/>
    <mergeCell ref="J89:K89"/>
    <mergeCell ref="J94:K94"/>
    <mergeCell ref="J95:K95"/>
    <mergeCell ref="J97:K97"/>
    <mergeCell ref="J96:K96"/>
    <mergeCell ref="J98:K98"/>
    <mergeCell ref="J99:K99"/>
    <mergeCell ref="J107:K107"/>
    <mergeCell ref="J109:K109"/>
    <mergeCell ref="J111:K111"/>
    <mergeCell ref="J110:K110"/>
    <mergeCell ref="J112:K112"/>
    <mergeCell ref="J100:K100"/>
    <mergeCell ref="J103:K103"/>
    <mergeCell ref="J104:K104"/>
    <mergeCell ref="J106:K106"/>
    <mergeCell ref="J105:K105"/>
    <mergeCell ref="G49:H49"/>
    <mergeCell ref="G67:H67"/>
    <mergeCell ref="A110:C110"/>
    <mergeCell ref="A104:C104"/>
    <mergeCell ref="D104:F104"/>
    <mergeCell ref="G106:H106"/>
    <mergeCell ref="G105:H105"/>
    <mergeCell ref="G104:H104"/>
    <mergeCell ref="G103:H103"/>
    <mergeCell ref="G102:H102"/>
    <mergeCell ref="D111:F111"/>
    <mergeCell ref="A111:C111"/>
    <mergeCell ref="A112:C112"/>
    <mergeCell ref="A113:C113"/>
    <mergeCell ref="D103:F103"/>
    <mergeCell ref="D102:F102"/>
    <mergeCell ref="D108:F108"/>
    <mergeCell ref="D109:F109"/>
    <mergeCell ref="A105:C105"/>
    <mergeCell ref="A106:C106"/>
    <mergeCell ref="J30:K30"/>
    <mergeCell ref="J31:K31"/>
    <mergeCell ref="J32:K32"/>
    <mergeCell ref="J33:K33"/>
    <mergeCell ref="J40:K40"/>
    <mergeCell ref="J50:K50"/>
    <mergeCell ref="J48:K48"/>
    <mergeCell ref="J46:K46"/>
    <mergeCell ref="J45:K45"/>
    <mergeCell ref="J44:K44"/>
    <mergeCell ref="J43:K43"/>
    <mergeCell ref="J41:K41"/>
    <mergeCell ref="J51:K51"/>
    <mergeCell ref="J54:K54"/>
    <mergeCell ref="J57:K57"/>
    <mergeCell ref="J53:K53"/>
    <mergeCell ref="J52:K52"/>
    <mergeCell ref="G66:H66"/>
    <mergeCell ref="A102:C102"/>
    <mergeCell ref="A103:C103"/>
    <mergeCell ref="G33:H33"/>
    <mergeCell ref="G40:H40"/>
    <mergeCell ref="G41:H41"/>
    <mergeCell ref="G43:H43"/>
    <mergeCell ref="G44:H44"/>
    <mergeCell ref="G45:H45"/>
    <mergeCell ref="G100:H100"/>
    <mergeCell ref="G46:H46"/>
    <mergeCell ref="G48:H48"/>
    <mergeCell ref="G50:H50"/>
    <mergeCell ref="A114:C114"/>
    <mergeCell ref="D112:F112"/>
    <mergeCell ref="D114:F114"/>
    <mergeCell ref="D113:F113"/>
    <mergeCell ref="G93:H93"/>
    <mergeCell ref="G89:H89"/>
    <mergeCell ref="G114:H114"/>
    <mergeCell ref="G94:H94"/>
    <mergeCell ref="G95:H95"/>
    <mergeCell ref="G96:H96"/>
    <mergeCell ref="G97:H97"/>
    <mergeCell ref="G98:H98"/>
    <mergeCell ref="G99:H99"/>
    <mergeCell ref="G113:H113"/>
    <mergeCell ref="G112:H112"/>
    <mergeCell ref="G111:H111"/>
    <mergeCell ref="G110:H110"/>
    <mergeCell ref="G109:H109"/>
    <mergeCell ref="G108:H108"/>
    <mergeCell ref="G107:H107"/>
    <mergeCell ref="D110:F110"/>
    <mergeCell ref="A96:C96"/>
    <mergeCell ref="A98:C98"/>
    <mergeCell ref="A97:C97"/>
    <mergeCell ref="A99:C99"/>
    <mergeCell ref="A100:C100"/>
    <mergeCell ref="D105:F105"/>
    <mergeCell ref="D106:F106"/>
    <mergeCell ref="D107:F107"/>
    <mergeCell ref="A88:C88"/>
    <mergeCell ref="A89:C89"/>
    <mergeCell ref="A93:C93"/>
    <mergeCell ref="A94:C94"/>
    <mergeCell ref="A95:C95"/>
    <mergeCell ref="G51:H51"/>
    <mergeCell ref="G52:H52"/>
    <mergeCell ref="D89:F89"/>
    <mergeCell ref="D88:F88"/>
    <mergeCell ref="A66:C66"/>
    <mergeCell ref="A108:C108"/>
    <mergeCell ref="A109:C109"/>
    <mergeCell ref="A107:C107"/>
    <mergeCell ref="D95:F95"/>
    <mergeCell ref="D94:F94"/>
    <mergeCell ref="D93:F93"/>
    <mergeCell ref="D100:F100"/>
    <mergeCell ref="D99:F99"/>
    <mergeCell ref="D98:F98"/>
    <mergeCell ref="D97:F97"/>
    <mergeCell ref="D96:F96"/>
    <mergeCell ref="A82:C82"/>
    <mergeCell ref="D82:F82"/>
    <mergeCell ref="AH82:AI82"/>
    <mergeCell ref="AH57:AI57"/>
    <mergeCell ref="AH46:AI46"/>
    <mergeCell ref="AE46:AF46"/>
    <mergeCell ref="AE50:AF50"/>
    <mergeCell ref="AE53:AF53"/>
    <mergeCell ref="AE82:AF82"/>
    <mergeCell ref="AB82:AC82"/>
    <mergeCell ref="AH54:AI54"/>
    <mergeCell ref="AH53:AI53"/>
    <mergeCell ref="AH52:AI52"/>
    <mergeCell ref="AH51:AI51"/>
    <mergeCell ref="AH50:AI50"/>
    <mergeCell ref="AE57:AF57"/>
    <mergeCell ref="AB54:AC54"/>
    <mergeCell ref="AB57:AC57"/>
    <mergeCell ref="AB58:AC58"/>
    <mergeCell ref="G79:H79"/>
    <mergeCell ref="G82:H82"/>
    <mergeCell ref="AB53:AC53"/>
    <mergeCell ref="M52:N52"/>
    <mergeCell ref="M53:N53"/>
    <mergeCell ref="M54:N54"/>
    <mergeCell ref="M57:N57"/>
    <mergeCell ref="M66:N66"/>
    <mergeCell ref="M79:N79"/>
    <mergeCell ref="M82:N82"/>
    <mergeCell ref="P54:Q54"/>
    <mergeCell ref="P57:Q57"/>
    <mergeCell ref="P66:Q66"/>
    <mergeCell ref="AH41:AI41"/>
    <mergeCell ref="AB43:AC43"/>
    <mergeCell ref="AE51:AF51"/>
    <mergeCell ref="AE52:AF52"/>
    <mergeCell ref="AE54:AF54"/>
    <mergeCell ref="AE62:AF62"/>
    <mergeCell ref="AH62:AI62"/>
    <mergeCell ref="AE41:AF41"/>
    <mergeCell ref="AE43:AF43"/>
    <mergeCell ref="A57:C57"/>
    <mergeCell ref="D57:F57"/>
    <mergeCell ref="A54:C54"/>
    <mergeCell ref="D54:F54"/>
    <mergeCell ref="G53:H53"/>
    <mergeCell ref="G54:H54"/>
    <mergeCell ref="P52:Q52"/>
    <mergeCell ref="P53:Q53"/>
    <mergeCell ref="A31:C31"/>
    <mergeCell ref="D31:F31"/>
    <mergeCell ref="S35:T35"/>
    <mergeCell ref="V35:W35"/>
    <mergeCell ref="Y35:Z35"/>
    <mergeCell ref="AB35:AC35"/>
    <mergeCell ref="AB31:AC31"/>
    <mergeCell ref="A33:C33"/>
    <mergeCell ref="Y34:Z34"/>
    <mergeCell ref="AB34:AC34"/>
    <mergeCell ref="AH35:AI35"/>
    <mergeCell ref="Y47:Z47"/>
    <mergeCell ref="AB47:AC47"/>
    <mergeCell ref="AE47:AF47"/>
    <mergeCell ref="AH47:AI47"/>
    <mergeCell ref="AE40:AF40"/>
    <mergeCell ref="AE45:AF45"/>
    <mergeCell ref="Y45:Z45"/>
    <mergeCell ref="Y46:Z46"/>
    <mergeCell ref="AB40:AC40"/>
    <mergeCell ref="AB41:AC41"/>
    <mergeCell ref="AE21:AF21"/>
    <mergeCell ref="AE22:AF22"/>
    <mergeCell ref="AE23:AF23"/>
    <mergeCell ref="AE27:AF27"/>
    <mergeCell ref="AE44:AF44"/>
    <mergeCell ref="AE33:AF33"/>
    <mergeCell ref="AE30:AF30"/>
    <mergeCell ref="AE31:AF31"/>
    <mergeCell ref="AE32:AF32"/>
    <mergeCell ref="A52:C52"/>
    <mergeCell ref="A53:C53"/>
    <mergeCell ref="D33:F33"/>
    <mergeCell ref="D40:F40"/>
    <mergeCell ref="D41:F41"/>
    <mergeCell ref="D43:F43"/>
    <mergeCell ref="A40:C40"/>
    <mergeCell ref="A34:C34"/>
    <mergeCell ref="D34:F34"/>
    <mergeCell ref="A39:C39"/>
    <mergeCell ref="D48:F48"/>
    <mergeCell ref="D50:F50"/>
    <mergeCell ref="D51:F51"/>
    <mergeCell ref="AT4:AU4"/>
    <mergeCell ref="AT5:AU5"/>
    <mergeCell ref="A50:C50"/>
    <mergeCell ref="A51:C51"/>
    <mergeCell ref="AE48:AF48"/>
    <mergeCell ref="AB48:AC48"/>
    <mergeCell ref="AB50:AC50"/>
    <mergeCell ref="D52:F52"/>
    <mergeCell ref="D53:F53"/>
    <mergeCell ref="A43:C43"/>
    <mergeCell ref="A44:C44"/>
    <mergeCell ref="A45:C45"/>
    <mergeCell ref="A46:C46"/>
    <mergeCell ref="A48:C48"/>
    <mergeCell ref="D44:F44"/>
    <mergeCell ref="D45:F45"/>
    <mergeCell ref="D46:F46"/>
    <mergeCell ref="A41:C41"/>
    <mergeCell ref="AB44:AC44"/>
    <mergeCell ref="AB45:AC45"/>
    <mergeCell ref="AB46:AC46"/>
    <mergeCell ref="AB17:AC17"/>
    <mergeCell ref="AB10:AC10"/>
    <mergeCell ref="AB18:AC18"/>
    <mergeCell ref="AB19:AC19"/>
    <mergeCell ref="A29:C29"/>
    <mergeCell ref="D29:F29"/>
    <mergeCell ref="AH7:AI7"/>
    <mergeCell ref="A27:C27"/>
    <mergeCell ref="G27:H27"/>
    <mergeCell ref="D27:F27"/>
    <mergeCell ref="AN5:AO5"/>
    <mergeCell ref="V4:W4"/>
    <mergeCell ref="AB4:AC4"/>
    <mergeCell ref="AE4:AF4"/>
    <mergeCell ref="AE5:AF5"/>
    <mergeCell ref="AH5:AI5"/>
    <mergeCell ref="G29:H29"/>
    <mergeCell ref="J29:K29"/>
    <mergeCell ref="AB29:AC29"/>
    <mergeCell ref="AB16:AC16"/>
    <mergeCell ref="AB9:AC9"/>
    <mergeCell ref="AB8:AC8"/>
    <mergeCell ref="AB21:AC21"/>
    <mergeCell ref="AB22:AC22"/>
    <mergeCell ref="AB23:AC23"/>
    <mergeCell ref="AB27:AC27"/>
    <mergeCell ref="AB7:AC7"/>
    <mergeCell ref="AB6:AC6"/>
    <mergeCell ref="AH29:AI29"/>
    <mergeCell ref="AE6:AF6"/>
    <mergeCell ref="AE7:AF7"/>
    <mergeCell ref="AE8:AF8"/>
    <mergeCell ref="AE9:AF9"/>
    <mergeCell ref="AE10:AF10"/>
    <mergeCell ref="AE17:AF17"/>
    <mergeCell ref="AE18:AF18"/>
    <mergeCell ref="AE19:AF19"/>
    <mergeCell ref="AE20:AF20"/>
    <mergeCell ref="AH6:AI6"/>
    <mergeCell ref="AH20:AI20"/>
    <mergeCell ref="A32:C32"/>
    <mergeCell ref="D32:F32"/>
    <mergeCell ref="M32:N32"/>
    <mergeCell ref="AH19:AI19"/>
    <mergeCell ref="AH18:AI18"/>
    <mergeCell ref="AB20:AC20"/>
    <mergeCell ref="M33:N33"/>
    <mergeCell ref="P33:Q33"/>
    <mergeCell ref="S30:T30"/>
    <mergeCell ref="S31:T31"/>
    <mergeCell ref="S32:T32"/>
    <mergeCell ref="S33:T33"/>
    <mergeCell ref="P31:Q31"/>
    <mergeCell ref="P32:Q32"/>
    <mergeCell ref="V33:W33"/>
    <mergeCell ref="Y33:Z33"/>
    <mergeCell ref="AB32:AC32"/>
    <mergeCell ref="AB33:AC33"/>
    <mergeCell ref="AH17:AI17"/>
    <mergeCell ref="AH16:AI16"/>
    <mergeCell ref="AH27:AI27"/>
    <mergeCell ref="AH22:AI22"/>
    <mergeCell ref="AH21:AI21"/>
    <mergeCell ref="AH23:AI23"/>
    <mergeCell ref="AE16:AF16"/>
    <mergeCell ref="AE29:AF29"/>
    <mergeCell ref="AH30:AI30"/>
    <mergeCell ref="D30:F30"/>
    <mergeCell ref="J27:K27"/>
    <mergeCell ref="J23:K23"/>
    <mergeCell ref="D20:F20"/>
    <mergeCell ref="G20:H20"/>
    <mergeCell ref="S22:T22"/>
    <mergeCell ref="S23:T23"/>
    <mergeCell ref="A23:C23"/>
    <mergeCell ref="D23:F23"/>
    <mergeCell ref="G23:H23"/>
    <mergeCell ref="J22:K22"/>
    <mergeCell ref="A18:C18"/>
    <mergeCell ref="D18:F18"/>
    <mergeCell ref="G18:H18"/>
    <mergeCell ref="A22:C22"/>
    <mergeCell ref="D22:F22"/>
    <mergeCell ref="G22:H22"/>
    <mergeCell ref="A30:C30"/>
    <mergeCell ref="AB30:AC30"/>
    <mergeCell ref="J17:K17"/>
    <mergeCell ref="A21:C21"/>
    <mergeCell ref="D21:F21"/>
    <mergeCell ref="G21:H21"/>
    <mergeCell ref="A19:C19"/>
    <mergeCell ref="G19:H19"/>
    <mergeCell ref="D19:F19"/>
    <mergeCell ref="A20:C20"/>
    <mergeCell ref="A17:C17"/>
    <mergeCell ref="D17:F17"/>
    <mergeCell ref="G17:H17"/>
    <mergeCell ref="S19:T19"/>
    <mergeCell ref="S20:T20"/>
    <mergeCell ref="S21:T21"/>
    <mergeCell ref="J21:K21"/>
    <mergeCell ref="S17:T17"/>
    <mergeCell ref="S18:T18"/>
    <mergeCell ref="P20:Q20"/>
    <mergeCell ref="S27:T27"/>
    <mergeCell ref="A9:C9"/>
    <mergeCell ref="D9:F9"/>
    <mergeCell ref="G9:H9"/>
    <mergeCell ref="A16:C16"/>
    <mergeCell ref="A10:C10"/>
    <mergeCell ref="D10:F10"/>
    <mergeCell ref="J18:K18"/>
    <mergeCell ref="J20:K20"/>
    <mergeCell ref="J19:K19"/>
    <mergeCell ref="D16:F16"/>
    <mergeCell ref="G16:H16"/>
    <mergeCell ref="AB5:AC5"/>
    <mergeCell ref="G6:H6"/>
    <mergeCell ref="J6:K6"/>
    <mergeCell ref="G7:H7"/>
    <mergeCell ref="V5:W5"/>
    <mergeCell ref="Y5:Z5"/>
    <mergeCell ref="G5:H5"/>
    <mergeCell ref="D8:F8"/>
    <mergeCell ref="M4:N4"/>
    <mergeCell ref="M5:N5"/>
    <mergeCell ref="P4:Q4"/>
    <mergeCell ref="P5:Q5"/>
    <mergeCell ref="S5:T5"/>
    <mergeCell ref="S4:T4"/>
    <mergeCell ref="Y4:Z4"/>
    <mergeCell ref="J9:K9"/>
    <mergeCell ref="J7:K7"/>
    <mergeCell ref="J10:K10"/>
    <mergeCell ref="J8:K8"/>
    <mergeCell ref="J16:K16"/>
    <mergeCell ref="J5:K5"/>
    <mergeCell ref="S10:T10"/>
    <mergeCell ref="S16:T16"/>
    <mergeCell ref="Y6:Z6"/>
    <mergeCell ref="A1:G2"/>
    <mergeCell ref="A5:C5"/>
    <mergeCell ref="D5:F5"/>
    <mergeCell ref="G4:H4"/>
    <mergeCell ref="J4:K4"/>
    <mergeCell ref="A115:C115"/>
    <mergeCell ref="A6:C6"/>
    <mergeCell ref="A7:C7"/>
    <mergeCell ref="A8:C8"/>
    <mergeCell ref="D6:F6"/>
    <mergeCell ref="A116:C116"/>
    <mergeCell ref="M8:N8"/>
    <mergeCell ref="M9:N9"/>
    <mergeCell ref="M7:N7"/>
    <mergeCell ref="M6:N6"/>
    <mergeCell ref="M17:N17"/>
    <mergeCell ref="M18:N18"/>
    <mergeCell ref="M19:N19"/>
    <mergeCell ref="M20:N20"/>
    <mergeCell ref="M21:N21"/>
    <mergeCell ref="M22:N22"/>
    <mergeCell ref="M23:N23"/>
    <mergeCell ref="M27:N27"/>
    <mergeCell ref="M29:N29"/>
    <mergeCell ref="M30:N30"/>
    <mergeCell ref="M31:N31"/>
    <mergeCell ref="G8:H8"/>
    <mergeCell ref="D7:F7"/>
    <mergeCell ref="G10:H10"/>
    <mergeCell ref="A126:C126"/>
    <mergeCell ref="A127:C127"/>
    <mergeCell ref="A128:C128"/>
    <mergeCell ref="A117:C117"/>
    <mergeCell ref="A118:C118"/>
    <mergeCell ref="A119:C119"/>
    <mergeCell ref="A120:C120"/>
    <mergeCell ref="A129:C129"/>
    <mergeCell ref="A130:C130"/>
    <mergeCell ref="A131:C131"/>
    <mergeCell ref="A132:C132"/>
    <mergeCell ref="A133:C133"/>
    <mergeCell ref="A134:C134"/>
    <mergeCell ref="A121:C121"/>
    <mergeCell ref="A122:C122"/>
    <mergeCell ref="A123:C123"/>
    <mergeCell ref="A124:C124"/>
    <mergeCell ref="A125:C125"/>
    <mergeCell ref="D146:F146"/>
    <mergeCell ref="A143:C143"/>
    <mergeCell ref="A142:C142"/>
    <mergeCell ref="A140:C140"/>
    <mergeCell ref="A141:C141"/>
    <mergeCell ref="D147:F147"/>
    <mergeCell ref="D148:F148"/>
    <mergeCell ref="D143:F143"/>
    <mergeCell ref="A136:C136"/>
    <mergeCell ref="A135:C135"/>
    <mergeCell ref="A154:C154"/>
    <mergeCell ref="A153:C153"/>
    <mergeCell ref="A152:C152"/>
    <mergeCell ref="A151:C151"/>
    <mergeCell ref="A150:C150"/>
    <mergeCell ref="A149:C149"/>
    <mergeCell ref="A148:C148"/>
    <mergeCell ref="A147:C147"/>
    <mergeCell ref="A146:C146"/>
    <mergeCell ref="A145:C145"/>
    <mergeCell ref="A144:C144"/>
    <mergeCell ref="A139:C139"/>
    <mergeCell ref="A138:C138"/>
    <mergeCell ref="A137:C137"/>
    <mergeCell ref="A157:C157"/>
    <mergeCell ref="A158:C158"/>
    <mergeCell ref="A162:C162"/>
    <mergeCell ref="A161:C161"/>
    <mergeCell ref="A160:C160"/>
    <mergeCell ref="A159:C159"/>
    <mergeCell ref="A155:C155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23:F123"/>
    <mergeCell ref="D122:F122"/>
    <mergeCell ref="D121:F121"/>
    <mergeCell ref="D132:F132"/>
    <mergeCell ref="D131:F131"/>
    <mergeCell ref="D130:F130"/>
    <mergeCell ref="D129:F129"/>
    <mergeCell ref="D128:F128"/>
    <mergeCell ref="D126:F126"/>
    <mergeCell ref="D125:F125"/>
    <mergeCell ref="D124:F124"/>
    <mergeCell ref="D141:F141"/>
    <mergeCell ref="D139:F139"/>
    <mergeCell ref="D140:F140"/>
    <mergeCell ref="D138:F138"/>
    <mergeCell ref="D137:F137"/>
    <mergeCell ref="D136:F136"/>
    <mergeCell ref="BA4:BB4"/>
    <mergeCell ref="BE4:BF4"/>
    <mergeCell ref="BE5:BF5"/>
    <mergeCell ref="BG4:BH5"/>
    <mergeCell ref="M10:N10"/>
    <mergeCell ref="M16:N16"/>
    <mergeCell ref="S6:T6"/>
    <mergeCell ref="S7:T7"/>
    <mergeCell ref="S8:T8"/>
    <mergeCell ref="S9:T9"/>
    <mergeCell ref="A156:C156"/>
    <mergeCell ref="D120:F120"/>
    <mergeCell ref="D119:F119"/>
    <mergeCell ref="D118:F118"/>
    <mergeCell ref="D117:F117"/>
    <mergeCell ref="D116:F116"/>
    <mergeCell ref="D142:F142"/>
    <mergeCell ref="D144:F144"/>
    <mergeCell ref="D145:F145"/>
    <mergeCell ref="D127:F127"/>
    <mergeCell ref="D115:F115"/>
    <mergeCell ref="D135:F135"/>
    <mergeCell ref="D134:F134"/>
    <mergeCell ref="D133:F133"/>
    <mergeCell ref="D154:F154"/>
    <mergeCell ref="D153:F153"/>
    <mergeCell ref="D152:F152"/>
    <mergeCell ref="D151:F151"/>
    <mergeCell ref="D149:F149"/>
    <mergeCell ref="D150:F150"/>
    <mergeCell ref="M93:N93"/>
    <mergeCell ref="M94:N94"/>
    <mergeCell ref="M95:N95"/>
    <mergeCell ref="M96:N96"/>
    <mergeCell ref="M97:N97"/>
    <mergeCell ref="M98:N98"/>
    <mergeCell ref="M121:N121"/>
    <mergeCell ref="M122:N122"/>
    <mergeCell ref="M123:N123"/>
    <mergeCell ref="M106:N106"/>
    <mergeCell ref="M107:N107"/>
    <mergeCell ref="M108:N108"/>
    <mergeCell ref="M109:N109"/>
    <mergeCell ref="M124:N124"/>
    <mergeCell ref="M125:N125"/>
    <mergeCell ref="M88:N88"/>
    <mergeCell ref="M89:N89"/>
    <mergeCell ref="M40:N40"/>
    <mergeCell ref="M41:N41"/>
    <mergeCell ref="M43:N43"/>
    <mergeCell ref="M44:N44"/>
    <mergeCell ref="M45:N45"/>
    <mergeCell ref="M46:N46"/>
    <mergeCell ref="M48:N48"/>
    <mergeCell ref="M50:N50"/>
    <mergeCell ref="M51:N51"/>
    <mergeCell ref="M103:N103"/>
    <mergeCell ref="M104:N104"/>
    <mergeCell ref="M105:N105"/>
    <mergeCell ref="M67:N67"/>
    <mergeCell ref="M99:N99"/>
    <mergeCell ref="M100:N100"/>
    <mergeCell ref="M102:N102"/>
    <mergeCell ref="M141:N141"/>
    <mergeCell ref="M142:N142"/>
    <mergeCell ref="M143:N143"/>
    <mergeCell ref="M144:N144"/>
    <mergeCell ref="M145:N145"/>
    <mergeCell ref="M146:N146"/>
    <mergeCell ref="M147:N147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10:N110"/>
    <mergeCell ref="M111:N111"/>
    <mergeCell ref="M158:N158"/>
    <mergeCell ref="M159:N159"/>
    <mergeCell ref="M160:N160"/>
    <mergeCell ref="M161:N161"/>
    <mergeCell ref="M148:N148"/>
    <mergeCell ref="M149:N149"/>
    <mergeCell ref="M150:N150"/>
    <mergeCell ref="M151:N151"/>
    <mergeCell ref="M162:N162"/>
    <mergeCell ref="P6:Q6"/>
    <mergeCell ref="P7:Q7"/>
    <mergeCell ref="P8:Q8"/>
    <mergeCell ref="P9:Q9"/>
    <mergeCell ref="P10:Q10"/>
    <mergeCell ref="P16:Q16"/>
    <mergeCell ref="P17:Q17"/>
    <mergeCell ref="P18:Q18"/>
    <mergeCell ref="P19:Q19"/>
    <mergeCell ref="P21:Q21"/>
    <mergeCell ref="P22:Q22"/>
    <mergeCell ref="P23:Q23"/>
    <mergeCell ref="P27:Q27"/>
    <mergeCell ref="P29:Q29"/>
    <mergeCell ref="P30:Q30"/>
    <mergeCell ref="P28:Q28"/>
    <mergeCell ref="M152:N152"/>
    <mergeCell ref="M153:N153"/>
    <mergeCell ref="M154:N154"/>
    <mergeCell ref="M155:N155"/>
    <mergeCell ref="M126:N126"/>
    <mergeCell ref="P82:Q82"/>
    <mergeCell ref="P88:Q88"/>
    <mergeCell ref="P89:Q89"/>
    <mergeCell ref="P106:Q106"/>
    <mergeCell ref="M118:N118"/>
    <mergeCell ref="P40:Q40"/>
    <mergeCell ref="P41:Q41"/>
    <mergeCell ref="P43:Q43"/>
    <mergeCell ref="P44:Q44"/>
    <mergeCell ref="P45:Q45"/>
    <mergeCell ref="P46:Q46"/>
    <mergeCell ref="P48:Q48"/>
    <mergeCell ref="P50:Q50"/>
    <mergeCell ref="P51:Q51"/>
    <mergeCell ref="P103:Q103"/>
    <mergeCell ref="P104:Q104"/>
    <mergeCell ref="P105:Q105"/>
    <mergeCell ref="P93:Q93"/>
    <mergeCell ref="P94:Q94"/>
    <mergeCell ref="P95:Q95"/>
    <mergeCell ref="P96:Q96"/>
    <mergeCell ref="M157:N157"/>
    <mergeCell ref="M127:N127"/>
    <mergeCell ref="M128:N128"/>
    <mergeCell ref="M129:N129"/>
    <mergeCell ref="M112:N112"/>
    <mergeCell ref="M113:N113"/>
    <mergeCell ref="M114:N114"/>
    <mergeCell ref="M115:N115"/>
    <mergeCell ref="M116:N116"/>
    <mergeCell ref="M117:N117"/>
    <mergeCell ref="M119:N119"/>
    <mergeCell ref="M120:N120"/>
    <mergeCell ref="M156:N156"/>
    <mergeCell ref="M139:N139"/>
    <mergeCell ref="M140:N140"/>
    <mergeCell ref="P107:Q107"/>
    <mergeCell ref="P108:Q108"/>
    <mergeCell ref="P109:Q109"/>
    <mergeCell ref="P110:Q110"/>
    <mergeCell ref="P111:Q111"/>
    <mergeCell ref="P97:Q97"/>
    <mergeCell ref="P98:Q98"/>
    <mergeCell ref="P99:Q99"/>
    <mergeCell ref="P100:Q100"/>
    <mergeCell ref="P102:Q102"/>
    <mergeCell ref="P121:Q121"/>
    <mergeCell ref="P120:Q120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56:Q156"/>
    <mergeCell ref="P139:Q139"/>
    <mergeCell ref="P140:Q140"/>
    <mergeCell ref="P141:Q141"/>
    <mergeCell ref="P142:Q142"/>
    <mergeCell ref="P143:Q143"/>
    <mergeCell ref="P146:Q146"/>
    <mergeCell ref="P147:Q147"/>
    <mergeCell ref="P130:Q130"/>
    <mergeCell ref="P131:Q131"/>
    <mergeCell ref="P132:Q132"/>
    <mergeCell ref="P133:Q133"/>
    <mergeCell ref="P134:Q134"/>
    <mergeCell ref="P135:Q135"/>
    <mergeCell ref="J151:K151"/>
    <mergeCell ref="J152:K152"/>
    <mergeCell ref="J153:K153"/>
    <mergeCell ref="P136:Q136"/>
    <mergeCell ref="P137:Q137"/>
    <mergeCell ref="P138:Q138"/>
    <mergeCell ref="J138:K138"/>
    <mergeCell ref="J139:K139"/>
    <mergeCell ref="J140:K140"/>
    <mergeCell ref="P144:Q144"/>
    <mergeCell ref="P157:Q157"/>
    <mergeCell ref="P158:Q158"/>
    <mergeCell ref="P159:Q159"/>
    <mergeCell ref="P160:Q160"/>
    <mergeCell ref="P161:Q161"/>
    <mergeCell ref="P151:Q151"/>
    <mergeCell ref="P152:Q152"/>
    <mergeCell ref="P153:Q153"/>
    <mergeCell ref="P154:Q154"/>
    <mergeCell ref="P155:Q155"/>
    <mergeCell ref="P162:Q162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P148:Q148"/>
    <mergeCell ref="P149:Q149"/>
    <mergeCell ref="P150:Q150"/>
    <mergeCell ref="J142:K142"/>
    <mergeCell ref="J137:K137"/>
    <mergeCell ref="J141:K141"/>
    <mergeCell ref="P145:Q145"/>
    <mergeCell ref="J162:K162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J154:K154"/>
    <mergeCell ref="J155:K155"/>
    <mergeCell ref="J156:K156"/>
    <mergeCell ref="J157:K157"/>
    <mergeCell ref="J158:K158"/>
    <mergeCell ref="J159:K159"/>
    <mergeCell ref="G162:H162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S29:T29"/>
    <mergeCell ref="G154:H154"/>
    <mergeCell ref="G155:H155"/>
    <mergeCell ref="J133:K133"/>
    <mergeCell ref="J134:K134"/>
    <mergeCell ref="J135:K135"/>
    <mergeCell ref="J136:K136"/>
    <mergeCell ref="G156:H156"/>
    <mergeCell ref="G157:H157"/>
    <mergeCell ref="G158:H158"/>
    <mergeCell ref="G159:H159"/>
    <mergeCell ref="G160:H160"/>
    <mergeCell ref="G161:H161"/>
    <mergeCell ref="J160:K160"/>
    <mergeCell ref="J161:K161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S48:T48"/>
    <mergeCell ref="S52:T52"/>
    <mergeCell ref="S53:T53"/>
    <mergeCell ref="S54:T54"/>
    <mergeCell ref="S57:T57"/>
    <mergeCell ref="S66:T66"/>
    <mergeCell ref="S40:T40"/>
    <mergeCell ref="S41:T41"/>
    <mergeCell ref="S43:T43"/>
    <mergeCell ref="S44:T44"/>
    <mergeCell ref="S45:T45"/>
    <mergeCell ref="S46:T46"/>
    <mergeCell ref="S50:T50"/>
    <mergeCell ref="S51:T51"/>
    <mergeCell ref="S103:T103"/>
    <mergeCell ref="S104:T104"/>
    <mergeCell ref="S105:T105"/>
    <mergeCell ref="S106:T106"/>
    <mergeCell ref="S62:T62"/>
    <mergeCell ref="S56:T56"/>
    <mergeCell ref="S59:T59"/>
    <mergeCell ref="S82:T82"/>
    <mergeCell ref="S107:T107"/>
    <mergeCell ref="S108:T108"/>
    <mergeCell ref="S67:T67"/>
    <mergeCell ref="S69:T69"/>
    <mergeCell ref="S109:T109"/>
    <mergeCell ref="S110:T110"/>
    <mergeCell ref="S83:T83"/>
    <mergeCell ref="S88:T88"/>
    <mergeCell ref="S89:T89"/>
    <mergeCell ref="S79:T79"/>
    <mergeCell ref="S111:T111"/>
    <mergeCell ref="S93:T93"/>
    <mergeCell ref="S94:T94"/>
    <mergeCell ref="S95:T95"/>
    <mergeCell ref="S96:T96"/>
    <mergeCell ref="S97:T97"/>
    <mergeCell ref="S98:T98"/>
    <mergeCell ref="S99:T99"/>
    <mergeCell ref="S100:T100"/>
    <mergeCell ref="S102:T102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56:T156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57:T157"/>
    <mergeCell ref="S158:T158"/>
    <mergeCell ref="S159:T159"/>
    <mergeCell ref="S160:T160"/>
    <mergeCell ref="S161:T161"/>
    <mergeCell ref="S151:T151"/>
    <mergeCell ref="S152:T152"/>
    <mergeCell ref="S153:T153"/>
    <mergeCell ref="S154:T154"/>
    <mergeCell ref="S162:T162"/>
    <mergeCell ref="V6:W6"/>
    <mergeCell ref="V7:W7"/>
    <mergeCell ref="V8:W8"/>
    <mergeCell ref="V9:W9"/>
    <mergeCell ref="V10:W10"/>
    <mergeCell ref="V16:W16"/>
    <mergeCell ref="V17:W17"/>
    <mergeCell ref="V18:W18"/>
    <mergeCell ref="V19:W19"/>
    <mergeCell ref="V20:W20"/>
    <mergeCell ref="V21:W21"/>
    <mergeCell ref="V22:W22"/>
    <mergeCell ref="V23:W23"/>
    <mergeCell ref="V27:W27"/>
    <mergeCell ref="V29:W29"/>
    <mergeCell ref="V30:W30"/>
    <mergeCell ref="V31:W31"/>
    <mergeCell ref="V32:W32"/>
    <mergeCell ref="S148:T148"/>
    <mergeCell ref="S149:T149"/>
    <mergeCell ref="S150:T150"/>
    <mergeCell ref="V40:W40"/>
    <mergeCell ref="V41:W41"/>
    <mergeCell ref="V43:W43"/>
    <mergeCell ref="V44:W44"/>
    <mergeCell ref="S155:T155"/>
    <mergeCell ref="V52:W52"/>
    <mergeCell ref="V53:W53"/>
    <mergeCell ref="V54:W54"/>
    <mergeCell ref="V57:W57"/>
    <mergeCell ref="V66:W66"/>
    <mergeCell ref="V79:W79"/>
    <mergeCell ref="V82:W82"/>
    <mergeCell ref="V88:W88"/>
    <mergeCell ref="V89:W89"/>
    <mergeCell ref="V83:W83"/>
    <mergeCell ref="V45:W45"/>
    <mergeCell ref="V46:W46"/>
    <mergeCell ref="V48:W48"/>
    <mergeCell ref="V50:W50"/>
    <mergeCell ref="V51:W51"/>
    <mergeCell ref="V67:W67"/>
    <mergeCell ref="V62:W62"/>
    <mergeCell ref="V56:W56"/>
    <mergeCell ref="V74:W74"/>
    <mergeCell ref="V103:W103"/>
    <mergeCell ref="V104:W104"/>
    <mergeCell ref="V105:W105"/>
    <mergeCell ref="V106:W106"/>
    <mergeCell ref="V107:W107"/>
    <mergeCell ref="V99:W99"/>
    <mergeCell ref="V100:W100"/>
    <mergeCell ref="V102:W102"/>
    <mergeCell ref="V108:W108"/>
    <mergeCell ref="V109:W109"/>
    <mergeCell ref="V110:W110"/>
    <mergeCell ref="V111:W111"/>
    <mergeCell ref="V93:W93"/>
    <mergeCell ref="V94:W94"/>
    <mergeCell ref="V95:W95"/>
    <mergeCell ref="V96:W96"/>
    <mergeCell ref="V97:W97"/>
    <mergeCell ref="V98:W98"/>
    <mergeCell ref="V136:W136"/>
    <mergeCell ref="V137:W137"/>
    <mergeCell ref="V138:W138"/>
    <mergeCell ref="V121:W121"/>
    <mergeCell ref="V122:W122"/>
    <mergeCell ref="V123:W123"/>
    <mergeCell ref="V124:W124"/>
    <mergeCell ref="V125:W125"/>
    <mergeCell ref="V126:W126"/>
    <mergeCell ref="V127:W127"/>
    <mergeCell ref="V128:W128"/>
    <mergeCell ref="V129:W129"/>
    <mergeCell ref="V112:W112"/>
    <mergeCell ref="V113:W113"/>
    <mergeCell ref="V114:W114"/>
    <mergeCell ref="V115:W115"/>
    <mergeCell ref="V116:W116"/>
    <mergeCell ref="V117:W117"/>
    <mergeCell ref="V118:W118"/>
    <mergeCell ref="V119:W119"/>
    <mergeCell ref="V120:W120"/>
    <mergeCell ref="V158:W158"/>
    <mergeCell ref="V159:W159"/>
    <mergeCell ref="V160:W160"/>
    <mergeCell ref="V161:W161"/>
    <mergeCell ref="V162:W162"/>
    <mergeCell ref="V149:W149"/>
    <mergeCell ref="V150:W150"/>
    <mergeCell ref="V151:W151"/>
    <mergeCell ref="V152:W152"/>
    <mergeCell ref="Y23:Z23"/>
    <mergeCell ref="Y7:Z7"/>
    <mergeCell ref="Y8:Z8"/>
    <mergeCell ref="Y9:Z9"/>
    <mergeCell ref="Y10:Z10"/>
    <mergeCell ref="Y16:Z16"/>
    <mergeCell ref="Y17:Z17"/>
    <mergeCell ref="Y15:Z15"/>
    <mergeCell ref="V148:W148"/>
    <mergeCell ref="Y40:Z40"/>
    <mergeCell ref="Y41:Z41"/>
    <mergeCell ref="Y43:Z43"/>
    <mergeCell ref="Y44:Z44"/>
    <mergeCell ref="Y18:Z18"/>
    <mergeCell ref="Y19:Z19"/>
    <mergeCell ref="Y20:Z20"/>
    <mergeCell ref="Y21:Z21"/>
    <mergeCell ref="Y22:Z22"/>
    <mergeCell ref="Y89:Z89"/>
    <mergeCell ref="Y27:Z27"/>
    <mergeCell ref="Y29:Z29"/>
    <mergeCell ref="Y30:Z30"/>
    <mergeCell ref="Y31:Z31"/>
    <mergeCell ref="Y32:Z32"/>
    <mergeCell ref="Y55:Z55"/>
    <mergeCell ref="Y36:Z36"/>
    <mergeCell ref="Y70:Z70"/>
    <mergeCell ref="Y74:Z74"/>
    <mergeCell ref="V143:W143"/>
    <mergeCell ref="V153:W153"/>
    <mergeCell ref="V154:W154"/>
    <mergeCell ref="V155:W155"/>
    <mergeCell ref="V156:W156"/>
    <mergeCell ref="Y57:Z57"/>
    <mergeCell ref="Y66:Z66"/>
    <mergeCell ref="Y79:Z79"/>
    <mergeCell ref="Y82:Z82"/>
    <mergeCell ref="Y88:Z88"/>
    <mergeCell ref="V135:W135"/>
    <mergeCell ref="Y48:Z48"/>
    <mergeCell ref="Y50:Z50"/>
    <mergeCell ref="Y51:Z51"/>
    <mergeCell ref="Y67:Z67"/>
    <mergeCell ref="V157:W157"/>
    <mergeCell ref="V139:W139"/>
    <mergeCell ref="V140:W140"/>
    <mergeCell ref="V141:W141"/>
    <mergeCell ref="V142:W142"/>
    <mergeCell ref="Y108:Z108"/>
    <mergeCell ref="V144:W144"/>
    <mergeCell ref="V145:W145"/>
    <mergeCell ref="V146:W146"/>
    <mergeCell ref="V147:W147"/>
    <mergeCell ref="V130:W130"/>
    <mergeCell ref="V131:W131"/>
    <mergeCell ref="V132:W132"/>
    <mergeCell ref="V133:W133"/>
    <mergeCell ref="V134:W134"/>
    <mergeCell ref="Y99:Z99"/>
    <mergeCell ref="Y103:Z103"/>
    <mergeCell ref="Y104:Z104"/>
    <mergeCell ref="Y105:Z105"/>
    <mergeCell ref="Y106:Z106"/>
    <mergeCell ref="Y107:Z107"/>
    <mergeCell ref="Y93:Z93"/>
    <mergeCell ref="Y94:Z94"/>
    <mergeCell ref="Y95:Z95"/>
    <mergeCell ref="Y96:Z96"/>
    <mergeCell ref="Y97:Z97"/>
    <mergeCell ref="Y98:Z98"/>
    <mergeCell ref="Y121:Z121"/>
    <mergeCell ref="Y122:Z122"/>
    <mergeCell ref="Y123:Z123"/>
    <mergeCell ref="Y124:Z124"/>
    <mergeCell ref="Y117:Z117"/>
    <mergeCell ref="Y118:Z118"/>
    <mergeCell ref="Y119:Z119"/>
    <mergeCell ref="Y120:Z120"/>
    <mergeCell ref="Y112:Z112"/>
    <mergeCell ref="Y113:Z113"/>
    <mergeCell ref="Y114:Z114"/>
    <mergeCell ref="Y115:Z115"/>
    <mergeCell ref="Y116:Z116"/>
    <mergeCell ref="Y100:Z100"/>
    <mergeCell ref="Y102:Z102"/>
    <mergeCell ref="Y109:Z109"/>
    <mergeCell ref="Y110:Z110"/>
    <mergeCell ref="Y111:Z111"/>
    <mergeCell ref="Y146:Z146"/>
    <mergeCell ref="Y147:Z147"/>
    <mergeCell ref="Y125:Z125"/>
    <mergeCell ref="Y126:Z126"/>
    <mergeCell ref="Y127:Z127"/>
    <mergeCell ref="Y128:Z128"/>
    <mergeCell ref="Y129:Z129"/>
    <mergeCell ref="Y140:Z140"/>
    <mergeCell ref="Y141:Z141"/>
    <mergeCell ref="Y142:Z142"/>
    <mergeCell ref="Y143:Z143"/>
    <mergeCell ref="Y144:Z144"/>
    <mergeCell ref="Y145:Z145"/>
    <mergeCell ref="Y130:Z130"/>
    <mergeCell ref="Y131:Z131"/>
    <mergeCell ref="Y132:Z132"/>
    <mergeCell ref="Y133:Z133"/>
    <mergeCell ref="Y134:Z134"/>
    <mergeCell ref="Y135:Z135"/>
    <mergeCell ref="Y138:Z138"/>
    <mergeCell ref="Y157:Z157"/>
    <mergeCell ref="Y158:Z158"/>
    <mergeCell ref="Y159:Z159"/>
    <mergeCell ref="Y149:Z149"/>
    <mergeCell ref="Y150:Z150"/>
    <mergeCell ref="Y151:Z151"/>
    <mergeCell ref="Y152:Z152"/>
    <mergeCell ref="Y156:Z156"/>
    <mergeCell ref="Y139:Z139"/>
    <mergeCell ref="Y160:Z160"/>
    <mergeCell ref="Y161:Z161"/>
    <mergeCell ref="Y162:Z162"/>
    <mergeCell ref="AB115:AC115"/>
    <mergeCell ref="AB116:AC116"/>
    <mergeCell ref="AB117:AC117"/>
    <mergeCell ref="AB118:AC118"/>
    <mergeCell ref="AB119:AC119"/>
    <mergeCell ref="AB120:AC120"/>
    <mergeCell ref="AB121:AC121"/>
    <mergeCell ref="AB122:AC122"/>
    <mergeCell ref="AB123:AC123"/>
    <mergeCell ref="AB124:AC124"/>
    <mergeCell ref="AB125:AC125"/>
    <mergeCell ref="AB126:AC126"/>
    <mergeCell ref="AB127:AC127"/>
    <mergeCell ref="AB128:AC128"/>
    <mergeCell ref="AB129:AC129"/>
    <mergeCell ref="AB130:AC130"/>
    <mergeCell ref="AB131:AC131"/>
    <mergeCell ref="AB132:AC132"/>
    <mergeCell ref="Y148:Z148"/>
    <mergeCell ref="AB148:AC148"/>
    <mergeCell ref="AB141:AC141"/>
    <mergeCell ref="Y136:Z136"/>
    <mergeCell ref="Y137:Z137"/>
    <mergeCell ref="Y153:Z153"/>
    <mergeCell ref="Y154:Z154"/>
    <mergeCell ref="Y155:Z155"/>
    <mergeCell ref="AB159:AC159"/>
    <mergeCell ref="AB142:AC142"/>
    <mergeCell ref="AB143:AC143"/>
    <mergeCell ref="AB144:AC144"/>
    <mergeCell ref="AB145:AC145"/>
    <mergeCell ref="AB146:AC146"/>
    <mergeCell ref="AB147:AC147"/>
    <mergeCell ref="AB149:AC149"/>
    <mergeCell ref="AB150:AC150"/>
    <mergeCell ref="AB133:AC133"/>
    <mergeCell ref="AB134:AC134"/>
    <mergeCell ref="AB135:AC135"/>
    <mergeCell ref="AB136:AC136"/>
    <mergeCell ref="AB137:AC137"/>
    <mergeCell ref="AB138:AC138"/>
    <mergeCell ref="AB139:AC139"/>
    <mergeCell ref="AB140:AC140"/>
    <mergeCell ref="AB160:AC160"/>
    <mergeCell ref="AB161:AC161"/>
    <mergeCell ref="AB162:AC162"/>
    <mergeCell ref="AE115:AF115"/>
    <mergeCell ref="AE116:AF116"/>
    <mergeCell ref="AE117:AF117"/>
    <mergeCell ref="AE118:AF118"/>
    <mergeCell ref="AE119:AF119"/>
    <mergeCell ref="AE120:AF120"/>
    <mergeCell ref="AE121:AF121"/>
    <mergeCell ref="AE122:AF122"/>
    <mergeCell ref="AE123:AF123"/>
    <mergeCell ref="AE124:AF124"/>
    <mergeCell ref="AE125:AF125"/>
    <mergeCell ref="AE126:AF126"/>
    <mergeCell ref="AE127:AF127"/>
    <mergeCell ref="AE128:AF128"/>
    <mergeCell ref="AE129:AF129"/>
    <mergeCell ref="AE130:AF130"/>
    <mergeCell ref="AE131:AF131"/>
    <mergeCell ref="AE132:AF132"/>
    <mergeCell ref="AE133:AF133"/>
    <mergeCell ref="AE134:AF134"/>
    <mergeCell ref="AE135:AF135"/>
    <mergeCell ref="AB151:AC151"/>
    <mergeCell ref="AB152:AC152"/>
    <mergeCell ref="AB153:AC153"/>
    <mergeCell ref="AB154:AC154"/>
    <mergeCell ref="AE150:AF150"/>
    <mergeCell ref="AE151:AF151"/>
    <mergeCell ref="AE152:AF152"/>
    <mergeCell ref="AE153:AF153"/>
    <mergeCell ref="AB155:AC155"/>
    <mergeCell ref="AB156:AC156"/>
    <mergeCell ref="AB157:AC157"/>
    <mergeCell ref="AB158:AC158"/>
    <mergeCell ref="AE162:AF162"/>
    <mergeCell ref="AE145:AF145"/>
    <mergeCell ref="AE146:AF146"/>
    <mergeCell ref="AE147:AF147"/>
    <mergeCell ref="AE148:AF148"/>
    <mergeCell ref="AE149:AF149"/>
    <mergeCell ref="AE136:AF136"/>
    <mergeCell ref="AE137:AF137"/>
    <mergeCell ref="AE138:AF138"/>
    <mergeCell ref="AE139:AF139"/>
    <mergeCell ref="AE140:AF140"/>
    <mergeCell ref="AE141:AF141"/>
    <mergeCell ref="AE142:AF142"/>
    <mergeCell ref="AE143:AF143"/>
    <mergeCell ref="AE144:AF144"/>
    <mergeCell ref="AE160:AF160"/>
    <mergeCell ref="AE161:AF161"/>
    <mergeCell ref="AH133:AI133"/>
    <mergeCell ref="AH134:AI134"/>
    <mergeCell ref="AH135:AI135"/>
    <mergeCell ref="AH136:AI136"/>
    <mergeCell ref="AH137:AI137"/>
    <mergeCell ref="AH138:AI138"/>
    <mergeCell ref="AH139:AI139"/>
    <mergeCell ref="AH140:AI140"/>
    <mergeCell ref="AH141:AI141"/>
    <mergeCell ref="AH124:AI124"/>
    <mergeCell ref="AH125:AI125"/>
    <mergeCell ref="AH126:AI126"/>
    <mergeCell ref="AH127:AI127"/>
    <mergeCell ref="AH128:AI128"/>
    <mergeCell ref="AH129:AI129"/>
    <mergeCell ref="AH115:AI115"/>
    <mergeCell ref="AH116:AI116"/>
    <mergeCell ref="AH117:AI117"/>
    <mergeCell ref="AH118:AI118"/>
    <mergeCell ref="AH119:AI119"/>
    <mergeCell ref="AH120:AI120"/>
    <mergeCell ref="AH121:AI121"/>
    <mergeCell ref="AH122:AI122"/>
    <mergeCell ref="AH123:AI123"/>
    <mergeCell ref="AE154:AF154"/>
    <mergeCell ref="AE155:AF155"/>
    <mergeCell ref="AE156:AF156"/>
    <mergeCell ref="AH142:AI142"/>
    <mergeCell ref="AH143:AI143"/>
    <mergeCell ref="AH144:AI144"/>
    <mergeCell ref="AH145:AI145"/>
    <mergeCell ref="AE159:AF159"/>
    <mergeCell ref="AK143:AL143"/>
    <mergeCell ref="AK144:AL144"/>
    <mergeCell ref="AK145:AL145"/>
    <mergeCell ref="AK146:AL146"/>
    <mergeCell ref="AH160:AI160"/>
    <mergeCell ref="AH156:AI156"/>
    <mergeCell ref="AH157:AI157"/>
    <mergeCell ref="AH158:AI158"/>
    <mergeCell ref="AH159:AI159"/>
    <mergeCell ref="AH161:AI161"/>
    <mergeCell ref="AH162:AI162"/>
    <mergeCell ref="AH130:AI130"/>
    <mergeCell ref="AH131:AI131"/>
    <mergeCell ref="AH132:AI132"/>
    <mergeCell ref="AH151:AI151"/>
    <mergeCell ref="AH152:AI152"/>
    <mergeCell ref="AH153:AI153"/>
    <mergeCell ref="AH154:AI154"/>
    <mergeCell ref="AH155:AI155"/>
    <mergeCell ref="AH146:AI146"/>
    <mergeCell ref="AH147:AI147"/>
    <mergeCell ref="AH148:AI148"/>
    <mergeCell ref="AH149:AI149"/>
    <mergeCell ref="AH150:AI150"/>
    <mergeCell ref="AK151:AL151"/>
    <mergeCell ref="AK149:AL149"/>
    <mergeCell ref="AK150:AL150"/>
    <mergeCell ref="AQ145:AR145"/>
    <mergeCell ref="AQ146:AR146"/>
    <mergeCell ref="AQ147:AR147"/>
    <mergeCell ref="AQ148:AR148"/>
    <mergeCell ref="AQ149:AR149"/>
    <mergeCell ref="AK147:AL147"/>
    <mergeCell ref="AK148:AL148"/>
    <mergeCell ref="AN148:AO148"/>
    <mergeCell ref="AQ114:AR114"/>
    <mergeCell ref="AQ115:AR115"/>
    <mergeCell ref="AQ116:AR116"/>
    <mergeCell ref="AQ117:AR117"/>
    <mergeCell ref="AQ118:AR118"/>
    <mergeCell ref="AQ119:AR119"/>
    <mergeCell ref="AQ120:AR120"/>
    <mergeCell ref="AQ121:AR121"/>
    <mergeCell ref="AQ122:AR122"/>
    <mergeCell ref="AQ123:AR123"/>
    <mergeCell ref="AQ124:AR124"/>
    <mergeCell ref="AQ125:AR125"/>
    <mergeCell ref="AQ126:AR126"/>
    <mergeCell ref="AQ127:AR127"/>
    <mergeCell ref="AQ135:AR135"/>
    <mergeCell ref="AQ136:AR136"/>
    <mergeCell ref="AQ137:AR137"/>
    <mergeCell ref="AQ138:AR138"/>
    <mergeCell ref="AQ132:AR132"/>
    <mergeCell ref="AQ133:AR133"/>
    <mergeCell ref="AQ134:AR134"/>
    <mergeCell ref="AQ139:AR139"/>
    <mergeCell ref="AQ140:AR140"/>
    <mergeCell ref="AQ141:AR141"/>
    <mergeCell ref="AQ142:AR142"/>
    <mergeCell ref="AQ143:AR143"/>
    <mergeCell ref="AQ144:AR144"/>
    <mergeCell ref="AQ94:AR94"/>
    <mergeCell ref="AQ95:AR95"/>
    <mergeCell ref="AQ96:AR96"/>
    <mergeCell ref="AQ97:AR97"/>
    <mergeCell ref="AQ98:AR98"/>
    <mergeCell ref="AQ99:AR99"/>
    <mergeCell ref="AQ100:AR100"/>
    <mergeCell ref="AQ102:AR102"/>
    <mergeCell ref="AQ103:AR103"/>
    <mergeCell ref="AQ104:AR104"/>
    <mergeCell ref="AQ105:AR105"/>
    <mergeCell ref="AQ106:AR106"/>
    <mergeCell ref="AQ107:AR107"/>
    <mergeCell ref="AQ108:AR108"/>
    <mergeCell ref="AQ109:AR109"/>
    <mergeCell ref="AQ63:AR63"/>
    <mergeCell ref="AQ64:AR64"/>
    <mergeCell ref="AQ66:AR66"/>
    <mergeCell ref="AQ79:AR79"/>
    <mergeCell ref="AQ82:AR82"/>
    <mergeCell ref="AQ83:AR83"/>
    <mergeCell ref="AQ88:AR88"/>
    <mergeCell ref="AQ89:AR89"/>
    <mergeCell ref="AQ93:AR93"/>
    <mergeCell ref="AT6:AU6"/>
    <mergeCell ref="AT7:AU7"/>
    <mergeCell ref="AT8:AU8"/>
    <mergeCell ref="AT9:AU9"/>
    <mergeCell ref="AT10:AU10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7:AU27"/>
    <mergeCell ref="AT29:AU29"/>
    <mergeCell ref="AT30:AU30"/>
    <mergeCell ref="AT31:AU31"/>
    <mergeCell ref="AT119:AU119"/>
    <mergeCell ref="AT120:AU120"/>
    <mergeCell ref="AT52:AU52"/>
    <mergeCell ref="AT53:AU53"/>
    <mergeCell ref="AT54:AU54"/>
    <mergeCell ref="AT57:AU57"/>
    <mergeCell ref="AT66:AU66"/>
    <mergeCell ref="AT79:AU79"/>
    <mergeCell ref="AT82:AU82"/>
    <mergeCell ref="AT88:AU88"/>
    <mergeCell ref="AT89:AU89"/>
    <mergeCell ref="AT40:AU40"/>
    <mergeCell ref="AT41:AU41"/>
    <mergeCell ref="AT43:AU43"/>
    <mergeCell ref="AT44:AU44"/>
    <mergeCell ref="AT45:AU45"/>
    <mergeCell ref="AT46:AU46"/>
    <mergeCell ref="AT48:AU48"/>
    <mergeCell ref="AT50:AU50"/>
    <mergeCell ref="AT51:AU51"/>
    <mergeCell ref="AT103:AU103"/>
    <mergeCell ref="AT104:AU104"/>
    <mergeCell ref="AT105:AU105"/>
    <mergeCell ref="AT93:AU93"/>
    <mergeCell ref="AT94:AU94"/>
    <mergeCell ref="AT84:AU84"/>
    <mergeCell ref="AT62:AU62"/>
    <mergeCell ref="AT106:AU106"/>
    <mergeCell ref="AT107:AU107"/>
    <mergeCell ref="AT108:AU108"/>
    <mergeCell ref="AT109:AU109"/>
    <mergeCell ref="AT110:AU110"/>
    <mergeCell ref="AT111:AU111"/>
    <mergeCell ref="AT130:AU130"/>
    <mergeCell ref="AT131:AU131"/>
    <mergeCell ref="AT132:AU132"/>
    <mergeCell ref="AT133:AU133"/>
    <mergeCell ref="AT134:AU134"/>
    <mergeCell ref="AT135:AU135"/>
    <mergeCell ref="AT136:AU136"/>
    <mergeCell ref="AT137:AU137"/>
    <mergeCell ref="AT138:AU138"/>
    <mergeCell ref="AT95:AU95"/>
    <mergeCell ref="AT96:AU96"/>
    <mergeCell ref="AT97:AU97"/>
    <mergeCell ref="AT98:AU98"/>
    <mergeCell ref="AT99:AU99"/>
    <mergeCell ref="AT100:AU100"/>
    <mergeCell ref="AT102:AU102"/>
    <mergeCell ref="AT121:AU121"/>
    <mergeCell ref="AT122:AU122"/>
    <mergeCell ref="AT123:AU123"/>
    <mergeCell ref="AT124:AU124"/>
    <mergeCell ref="AT125:AU125"/>
    <mergeCell ref="AT126:AU126"/>
    <mergeCell ref="AT127:AU127"/>
    <mergeCell ref="AT128:AU128"/>
    <mergeCell ref="AT129:AU129"/>
    <mergeCell ref="AT112:AU112"/>
    <mergeCell ref="AT113:AU113"/>
    <mergeCell ref="AT114:AU114"/>
    <mergeCell ref="AT115:AU115"/>
    <mergeCell ref="AT116:AU116"/>
    <mergeCell ref="AT117:AU117"/>
    <mergeCell ref="AT118:AU118"/>
    <mergeCell ref="AT157:AU157"/>
    <mergeCell ref="AT158:AU158"/>
    <mergeCell ref="AT159:AU159"/>
    <mergeCell ref="AT160:AU160"/>
    <mergeCell ref="AT161:AU161"/>
    <mergeCell ref="AT162:AU162"/>
    <mergeCell ref="AT148:AU148"/>
    <mergeCell ref="AT149:AU149"/>
    <mergeCell ref="AT150:AU150"/>
    <mergeCell ref="AT151:AU151"/>
    <mergeCell ref="AT152:AU152"/>
    <mergeCell ref="AT153:AU153"/>
    <mergeCell ref="AT154:AU154"/>
    <mergeCell ref="AT155:AU155"/>
    <mergeCell ref="AT156:AU156"/>
    <mergeCell ref="AT139:AU139"/>
    <mergeCell ref="AT140:AU140"/>
    <mergeCell ref="AT141:AU141"/>
    <mergeCell ref="AT142:AU142"/>
    <mergeCell ref="AT143:AU143"/>
    <mergeCell ref="AT144:AU144"/>
    <mergeCell ref="AT145:AU145"/>
    <mergeCell ref="AT146:AU146"/>
    <mergeCell ref="AT147:AU147"/>
    <mergeCell ref="BE32:BF32"/>
    <mergeCell ref="BE33:BF33"/>
    <mergeCell ref="BE40:BF40"/>
    <mergeCell ref="BE41:BF41"/>
    <mergeCell ref="BE43:BF43"/>
    <mergeCell ref="BE44:BF44"/>
    <mergeCell ref="BE45:BF45"/>
    <mergeCell ref="BE46:BF46"/>
    <mergeCell ref="BE48:BF48"/>
    <mergeCell ref="BE6:BF6"/>
    <mergeCell ref="BE7:BF7"/>
    <mergeCell ref="BE8:BF8"/>
    <mergeCell ref="BE9:BF9"/>
    <mergeCell ref="BE10:BF10"/>
    <mergeCell ref="BE16:BF16"/>
    <mergeCell ref="BE17:BF17"/>
    <mergeCell ref="BE18:BF18"/>
    <mergeCell ref="BE19:BF19"/>
    <mergeCell ref="BE20:BF20"/>
    <mergeCell ref="BE21:BF21"/>
    <mergeCell ref="BE22:BF22"/>
    <mergeCell ref="BE23:BF23"/>
    <mergeCell ref="BE27:BF27"/>
    <mergeCell ref="BE29:BF29"/>
    <mergeCell ref="BE25:BF25"/>
    <mergeCell ref="BE26:BF26"/>
    <mergeCell ref="BE30:BF30"/>
    <mergeCell ref="BE31:BF31"/>
    <mergeCell ref="BE93:BF93"/>
    <mergeCell ref="BE94:BF94"/>
    <mergeCell ref="BE95:BF95"/>
    <mergeCell ref="BE96:BF96"/>
    <mergeCell ref="BE79:BF79"/>
    <mergeCell ref="BE82:BF82"/>
    <mergeCell ref="BE64:BF64"/>
    <mergeCell ref="BE84:BF84"/>
    <mergeCell ref="BE97:BF97"/>
    <mergeCell ref="BE98:BF98"/>
    <mergeCell ref="BE99:BF99"/>
    <mergeCell ref="BE50:BF50"/>
    <mergeCell ref="BE51:BF51"/>
    <mergeCell ref="BE52:BF52"/>
    <mergeCell ref="BE53:BF53"/>
    <mergeCell ref="BE54:BF54"/>
    <mergeCell ref="BE57:BF57"/>
    <mergeCell ref="BE66:BF66"/>
    <mergeCell ref="BE85:BF85"/>
    <mergeCell ref="BE128:BF128"/>
    <mergeCell ref="BE129:BF129"/>
    <mergeCell ref="BE130:BF130"/>
    <mergeCell ref="BE131:BF131"/>
    <mergeCell ref="BE132:BF132"/>
    <mergeCell ref="BE115:BF115"/>
    <mergeCell ref="BE116:BF116"/>
    <mergeCell ref="BE117:BF117"/>
    <mergeCell ref="BE118:BF118"/>
    <mergeCell ref="BE133:BF133"/>
    <mergeCell ref="BE124:BF124"/>
    <mergeCell ref="BE125:BF125"/>
    <mergeCell ref="BE126:BF126"/>
    <mergeCell ref="BE127:BF127"/>
    <mergeCell ref="BE110:BF110"/>
    <mergeCell ref="BE111:BF111"/>
    <mergeCell ref="BE112:BF112"/>
    <mergeCell ref="BE113:BF113"/>
    <mergeCell ref="BE114:BF114"/>
    <mergeCell ref="BE119:BF119"/>
    <mergeCell ref="BE120:BF120"/>
    <mergeCell ref="BE121:BF121"/>
    <mergeCell ref="BE122:BF122"/>
    <mergeCell ref="BE123:BF123"/>
    <mergeCell ref="BG6:BH6"/>
    <mergeCell ref="BG7:BH7"/>
    <mergeCell ref="BG8:BH8"/>
    <mergeCell ref="BG9:BH9"/>
    <mergeCell ref="BG10:BH10"/>
    <mergeCell ref="BG69:BH69"/>
    <mergeCell ref="BG84:BH84"/>
    <mergeCell ref="BG85:BH85"/>
    <mergeCell ref="BG16:BH16"/>
    <mergeCell ref="BG17:BH17"/>
    <mergeCell ref="BG18:BH18"/>
    <mergeCell ref="BG19:BH19"/>
    <mergeCell ref="BG20:BH20"/>
    <mergeCell ref="BG21:BH21"/>
    <mergeCell ref="BG55:BH55"/>
    <mergeCell ref="BE105:BF105"/>
    <mergeCell ref="BE106:BF106"/>
    <mergeCell ref="BE107:BF107"/>
    <mergeCell ref="BG22:BH22"/>
    <mergeCell ref="BG23:BH23"/>
    <mergeCell ref="BG27:BH27"/>
    <mergeCell ref="BG29:BH29"/>
    <mergeCell ref="BG30:BH30"/>
    <mergeCell ref="BE100:BF100"/>
    <mergeCell ref="BG61:BH61"/>
    <mergeCell ref="BE89:BF89"/>
    <mergeCell ref="BE155:BF155"/>
    <mergeCell ref="BE156:BF156"/>
    <mergeCell ref="BE147:BF147"/>
    <mergeCell ref="BE148:BF148"/>
    <mergeCell ref="BE149:BF149"/>
    <mergeCell ref="BE150:BF150"/>
    <mergeCell ref="BE102:BF102"/>
    <mergeCell ref="BE103:BF103"/>
    <mergeCell ref="BE104:BF104"/>
    <mergeCell ref="BE157:BF157"/>
    <mergeCell ref="BE158:BF158"/>
    <mergeCell ref="BE159:BF159"/>
    <mergeCell ref="BE160:BF160"/>
    <mergeCell ref="BE161:BF161"/>
    <mergeCell ref="BE162:BF162"/>
    <mergeCell ref="BE144:BF144"/>
    <mergeCell ref="BE151:BF151"/>
    <mergeCell ref="BE152:BF152"/>
    <mergeCell ref="BE153:BF153"/>
    <mergeCell ref="BE154:BF154"/>
    <mergeCell ref="BE134:BF134"/>
    <mergeCell ref="BE135:BF135"/>
    <mergeCell ref="BE136:BF136"/>
    <mergeCell ref="BE146:BF146"/>
    <mergeCell ref="BE137:BF137"/>
    <mergeCell ref="BG79:BH79"/>
    <mergeCell ref="BE139:BF139"/>
    <mergeCell ref="BE140:BF140"/>
    <mergeCell ref="BE141:BF141"/>
    <mergeCell ref="BE142:BF142"/>
    <mergeCell ref="BE143:BF143"/>
    <mergeCell ref="BE138:BF138"/>
    <mergeCell ref="BE108:BF108"/>
    <mergeCell ref="BE109:BF109"/>
    <mergeCell ref="BE88:BF88"/>
    <mergeCell ref="BG46:BH46"/>
    <mergeCell ref="BE145:BF145"/>
    <mergeCell ref="BG48:BH48"/>
    <mergeCell ref="BG50:BH50"/>
    <mergeCell ref="BG51:BH51"/>
    <mergeCell ref="BG52:BH52"/>
    <mergeCell ref="BG53:BH53"/>
    <mergeCell ref="BG54:BH54"/>
    <mergeCell ref="BG57:BH57"/>
    <mergeCell ref="BG66:BH66"/>
    <mergeCell ref="BG32:BH32"/>
    <mergeCell ref="BG33:BH33"/>
    <mergeCell ref="BG40:BH40"/>
    <mergeCell ref="BG41:BH41"/>
    <mergeCell ref="BG43:BH43"/>
    <mergeCell ref="BG44:BH44"/>
    <mergeCell ref="BG37:BH37"/>
    <mergeCell ref="BG34:BH34"/>
    <mergeCell ref="BG38:BH38"/>
    <mergeCell ref="BG39:BH39"/>
    <mergeCell ref="BG75:BH75"/>
    <mergeCell ref="BG76:BH76"/>
    <mergeCell ref="BG77:BH77"/>
    <mergeCell ref="BG63:BH63"/>
    <mergeCell ref="BG58:BH58"/>
    <mergeCell ref="BG64:BH64"/>
    <mergeCell ref="BG45:BH45"/>
    <mergeCell ref="BG78:BH78"/>
    <mergeCell ref="BG112:BH112"/>
    <mergeCell ref="BG113:BH113"/>
    <mergeCell ref="BG114:BH114"/>
    <mergeCell ref="BG115:BH115"/>
    <mergeCell ref="BG116:BH116"/>
    <mergeCell ref="BG82:BH82"/>
    <mergeCell ref="BG88:BH88"/>
    <mergeCell ref="BG89:BH89"/>
    <mergeCell ref="BG93:BH93"/>
    <mergeCell ref="BG117:BH117"/>
    <mergeCell ref="BG99:BH99"/>
    <mergeCell ref="BG100:BH100"/>
    <mergeCell ref="BG102:BH102"/>
    <mergeCell ref="BG103:BH103"/>
    <mergeCell ref="BG104:BH104"/>
    <mergeCell ref="BG105:BH105"/>
    <mergeCell ref="BG106:BH106"/>
    <mergeCell ref="BG107:BH107"/>
    <mergeCell ref="BG108:BH108"/>
    <mergeCell ref="BG97:BH97"/>
    <mergeCell ref="BG98:BH98"/>
    <mergeCell ref="BG86:BH86"/>
    <mergeCell ref="BG90:BH90"/>
    <mergeCell ref="BG87:BH87"/>
    <mergeCell ref="BG91:BH91"/>
    <mergeCell ref="BG92:BH92"/>
    <mergeCell ref="BG162:BH162"/>
    <mergeCell ref="BG145:BH145"/>
    <mergeCell ref="BG146:BH146"/>
    <mergeCell ref="BG147:BH147"/>
    <mergeCell ref="BG148:BH148"/>
    <mergeCell ref="BG149:BH149"/>
    <mergeCell ref="BG150:BH150"/>
    <mergeCell ref="BG151:BH151"/>
    <mergeCell ref="BG152:BH152"/>
    <mergeCell ref="BG153:BH153"/>
    <mergeCell ref="BG136:BH136"/>
    <mergeCell ref="BG137:BH137"/>
    <mergeCell ref="BG138:BH138"/>
    <mergeCell ref="BG139:BH139"/>
    <mergeCell ref="BG140:BH140"/>
    <mergeCell ref="BG141:BH141"/>
    <mergeCell ref="BG142:BH142"/>
    <mergeCell ref="BG143:BH143"/>
    <mergeCell ref="BG144:BH144"/>
    <mergeCell ref="A49:C49"/>
    <mergeCell ref="A42:C42"/>
    <mergeCell ref="D49:F49"/>
    <mergeCell ref="BG135:BH135"/>
    <mergeCell ref="BG118:BH118"/>
    <mergeCell ref="BG119:BH119"/>
    <mergeCell ref="BG120:BH120"/>
    <mergeCell ref="BG154:BH154"/>
    <mergeCell ref="BG155:BH155"/>
    <mergeCell ref="BG156:BH156"/>
    <mergeCell ref="BG157:BH157"/>
    <mergeCell ref="BG158:BH158"/>
    <mergeCell ref="BG159:BH159"/>
    <mergeCell ref="BG160:BH160"/>
    <mergeCell ref="BG161:BH161"/>
    <mergeCell ref="BG127:BH127"/>
    <mergeCell ref="BG128:BH128"/>
    <mergeCell ref="BG129:BH129"/>
    <mergeCell ref="BG130:BH130"/>
    <mergeCell ref="BG131:BH131"/>
    <mergeCell ref="BG132:BH132"/>
    <mergeCell ref="BG133:BH133"/>
    <mergeCell ref="BG134:BH134"/>
    <mergeCell ref="BG121:BH121"/>
    <mergeCell ref="BG122:BH122"/>
    <mergeCell ref="BG123:BH123"/>
    <mergeCell ref="BG124:BH124"/>
    <mergeCell ref="BG125:BH125"/>
    <mergeCell ref="BG126:BH126"/>
    <mergeCell ref="A80:C80"/>
    <mergeCell ref="D80:F80"/>
    <mergeCell ref="P80:Q80"/>
    <mergeCell ref="AE81:AF81"/>
    <mergeCell ref="AH81:AI81"/>
    <mergeCell ref="AN81:AO81"/>
    <mergeCell ref="J62:K62"/>
    <mergeCell ref="M62:N62"/>
    <mergeCell ref="P62:Q62"/>
    <mergeCell ref="BG109:BH109"/>
    <mergeCell ref="BG110:BH110"/>
    <mergeCell ref="BG111:BH111"/>
    <mergeCell ref="AQ81:AR81"/>
    <mergeCell ref="BG94:BH94"/>
    <mergeCell ref="BG95:BH95"/>
    <mergeCell ref="BG96:BH96"/>
    <mergeCell ref="Y63:Z63"/>
    <mergeCell ref="P79:Q79"/>
    <mergeCell ref="D66:F66"/>
    <mergeCell ref="A79:C79"/>
    <mergeCell ref="D79:F79"/>
    <mergeCell ref="A67:C67"/>
    <mergeCell ref="D67:F67"/>
    <mergeCell ref="J67:K67"/>
    <mergeCell ref="A69:C69"/>
    <mergeCell ref="V71:W71"/>
    <mergeCell ref="BE61:BF61"/>
    <mergeCell ref="AB62:AC62"/>
    <mergeCell ref="AB63:AC63"/>
    <mergeCell ref="AH66:AI66"/>
    <mergeCell ref="AB66:AC66"/>
    <mergeCell ref="D69:F69"/>
    <mergeCell ref="G69:H69"/>
    <mergeCell ref="J69:K69"/>
    <mergeCell ref="M69:N69"/>
    <mergeCell ref="P69:Q69"/>
    <mergeCell ref="M56:N56"/>
    <mergeCell ref="P56:Q56"/>
    <mergeCell ref="A73:C73"/>
    <mergeCell ref="D73:F73"/>
    <mergeCell ref="G73:H73"/>
    <mergeCell ref="J73:K73"/>
    <mergeCell ref="M73:N73"/>
    <mergeCell ref="A62:C62"/>
    <mergeCell ref="D62:F62"/>
    <mergeCell ref="G62:H62"/>
    <mergeCell ref="A59:C59"/>
    <mergeCell ref="D59:F59"/>
    <mergeCell ref="A56:C56"/>
    <mergeCell ref="D56:F56"/>
    <mergeCell ref="G56:H56"/>
    <mergeCell ref="J56:K56"/>
    <mergeCell ref="G57:H57"/>
    <mergeCell ref="A60:C60"/>
    <mergeCell ref="D60:F60"/>
    <mergeCell ref="G60:H60"/>
    <mergeCell ref="J60:K60"/>
    <mergeCell ref="M60:N60"/>
    <mergeCell ref="P60:Q60"/>
    <mergeCell ref="AQ57:AR57"/>
    <mergeCell ref="A58:C58"/>
    <mergeCell ref="D58:F58"/>
    <mergeCell ref="G58:H58"/>
    <mergeCell ref="J58:K58"/>
    <mergeCell ref="M58:N58"/>
    <mergeCell ref="P58:Q58"/>
    <mergeCell ref="S58:T58"/>
    <mergeCell ref="V58:W58"/>
    <mergeCell ref="Y58:Z58"/>
    <mergeCell ref="AQ61:AR61"/>
    <mergeCell ref="J81:K81"/>
    <mergeCell ref="M81:N81"/>
    <mergeCell ref="P81:Q81"/>
    <mergeCell ref="S81:T81"/>
    <mergeCell ref="V81:W81"/>
    <mergeCell ref="Y81:Z81"/>
    <mergeCell ref="AB81:AC81"/>
    <mergeCell ref="Y71:Z71"/>
    <mergeCell ref="Y62:Z62"/>
    <mergeCell ref="AE58:AF58"/>
    <mergeCell ref="AH58:AI58"/>
    <mergeCell ref="AN58:AO58"/>
    <mergeCell ref="AT58:AU58"/>
    <mergeCell ref="BE58:BF58"/>
    <mergeCell ref="V60:W60"/>
    <mergeCell ref="Y60:Z60"/>
    <mergeCell ref="V59:W59"/>
    <mergeCell ref="AB60:AC60"/>
    <mergeCell ref="AQ58:AR58"/>
    <mergeCell ref="AB79:AC79"/>
    <mergeCell ref="AE66:AF66"/>
    <mergeCell ref="AE79:AF79"/>
    <mergeCell ref="P67:Q67"/>
    <mergeCell ref="AB67:AC67"/>
    <mergeCell ref="AB24:AC24"/>
    <mergeCell ref="AE24:AF24"/>
    <mergeCell ref="P25:Q25"/>
    <mergeCell ref="S25:T25"/>
    <mergeCell ref="V25:W25"/>
    <mergeCell ref="AH24:AI24"/>
    <mergeCell ref="AN24:AO24"/>
    <mergeCell ref="AT24:AU24"/>
    <mergeCell ref="BE24:BF24"/>
    <mergeCell ref="BG24:BH24"/>
    <mergeCell ref="A25:C25"/>
    <mergeCell ref="D25:F25"/>
    <mergeCell ref="G25:H25"/>
    <mergeCell ref="J25:K25"/>
    <mergeCell ref="M25:N25"/>
    <mergeCell ref="Y25:Z25"/>
    <mergeCell ref="AB25:AC25"/>
    <mergeCell ref="AE25:AF25"/>
    <mergeCell ref="AH25:AI25"/>
    <mergeCell ref="AN25:AO25"/>
    <mergeCell ref="AT25:AU25"/>
    <mergeCell ref="BG25:BH25"/>
    <mergeCell ref="A63:C63"/>
    <mergeCell ref="D63:F63"/>
    <mergeCell ref="G63:H63"/>
    <mergeCell ref="J63:K63"/>
    <mergeCell ref="M63:N63"/>
    <mergeCell ref="P63:Q63"/>
    <mergeCell ref="S63:T63"/>
    <mergeCell ref="V63:W63"/>
    <mergeCell ref="V61:W61"/>
    <mergeCell ref="A24:C24"/>
    <mergeCell ref="D24:F24"/>
    <mergeCell ref="G24:H24"/>
    <mergeCell ref="J24:K24"/>
    <mergeCell ref="M24:N24"/>
    <mergeCell ref="P24:Q24"/>
    <mergeCell ref="S24:T24"/>
    <mergeCell ref="V24:W24"/>
    <mergeCell ref="Y24:Z24"/>
    <mergeCell ref="A61:C61"/>
    <mergeCell ref="D61:F61"/>
    <mergeCell ref="G61:H61"/>
    <mergeCell ref="J61:K61"/>
    <mergeCell ref="M61:N61"/>
    <mergeCell ref="P61:Q61"/>
    <mergeCell ref="S61:T61"/>
    <mergeCell ref="Y61:Z61"/>
    <mergeCell ref="D42:F42"/>
    <mergeCell ref="J42:K42"/>
    <mergeCell ref="G42:H42"/>
    <mergeCell ref="J49:K49"/>
    <mergeCell ref="M42:N42"/>
    <mergeCell ref="M49:N49"/>
    <mergeCell ref="P59:Q59"/>
    <mergeCell ref="Y56:Z56"/>
    <mergeCell ref="S60:T60"/>
    <mergeCell ref="J26:K26"/>
    <mergeCell ref="M26:N26"/>
    <mergeCell ref="P26:Q26"/>
    <mergeCell ref="S26:T26"/>
    <mergeCell ref="V26:W26"/>
    <mergeCell ref="Y26:Z26"/>
    <mergeCell ref="AB26:AC26"/>
    <mergeCell ref="AE26:AF26"/>
    <mergeCell ref="AH26:AI26"/>
    <mergeCell ref="AN26:AO26"/>
    <mergeCell ref="AT26:AU26"/>
    <mergeCell ref="M64:N64"/>
    <mergeCell ref="P64:Q64"/>
    <mergeCell ref="S64:T64"/>
    <mergeCell ref="V64:W64"/>
    <mergeCell ref="Y64:Z64"/>
    <mergeCell ref="AB64:AC64"/>
    <mergeCell ref="AE64:AF64"/>
    <mergeCell ref="AH64:AI64"/>
    <mergeCell ref="AN64:AO64"/>
    <mergeCell ref="AT64:AU64"/>
    <mergeCell ref="AB61:AC61"/>
    <mergeCell ref="AE61:AF61"/>
    <mergeCell ref="AH61:AI61"/>
    <mergeCell ref="AN61:AO61"/>
    <mergeCell ref="AT61:AU61"/>
    <mergeCell ref="Y52:Z52"/>
    <mergeCell ref="Y53:Z53"/>
    <mergeCell ref="Y54:Z54"/>
    <mergeCell ref="AQ50:AR50"/>
    <mergeCell ref="AQ51:AR51"/>
    <mergeCell ref="AQ52:AR52"/>
    <mergeCell ref="AQ53:AR53"/>
    <mergeCell ref="AB51:AC51"/>
    <mergeCell ref="AB52:AC52"/>
    <mergeCell ref="AK54:AL54"/>
    <mergeCell ref="A11:C11"/>
    <mergeCell ref="D11:F11"/>
    <mergeCell ref="G11:H11"/>
    <mergeCell ref="J11:K11"/>
    <mergeCell ref="M11:N11"/>
    <mergeCell ref="P11:Q11"/>
    <mergeCell ref="BG11:BH11"/>
    <mergeCell ref="A12:C12"/>
    <mergeCell ref="D12:F12"/>
    <mergeCell ref="G12:H12"/>
    <mergeCell ref="J12:K12"/>
    <mergeCell ref="M12:N12"/>
    <mergeCell ref="P12:Q12"/>
    <mergeCell ref="S11:T11"/>
    <mergeCell ref="V11:W11"/>
    <mergeCell ref="Y11:Z11"/>
    <mergeCell ref="AB12:AC12"/>
    <mergeCell ref="AE12:AF12"/>
    <mergeCell ref="AH12:AI12"/>
    <mergeCell ref="AN11:AO11"/>
    <mergeCell ref="AT11:AU11"/>
    <mergeCell ref="BE11:BF11"/>
    <mergeCell ref="AB11:AC11"/>
    <mergeCell ref="AE11:AF11"/>
    <mergeCell ref="AH11:AI11"/>
    <mergeCell ref="BG12:BH12"/>
    <mergeCell ref="J65:K65"/>
    <mergeCell ref="M65:N65"/>
    <mergeCell ref="P65:Q65"/>
    <mergeCell ref="S65:T65"/>
    <mergeCell ref="V65:W65"/>
    <mergeCell ref="Y65:Z65"/>
    <mergeCell ref="S12:T12"/>
    <mergeCell ref="V12:W12"/>
    <mergeCell ref="Y12:Z12"/>
    <mergeCell ref="AH65:AI65"/>
    <mergeCell ref="AN65:AO65"/>
    <mergeCell ref="AT63:AU63"/>
    <mergeCell ref="BE63:BF63"/>
    <mergeCell ref="AN12:AO12"/>
    <mergeCell ref="AT12:AU12"/>
    <mergeCell ref="BE12:BF12"/>
    <mergeCell ref="AT32:AU32"/>
    <mergeCell ref="AT33:AU33"/>
    <mergeCell ref="AQ62:AR62"/>
    <mergeCell ref="BG26:BH26"/>
    <mergeCell ref="A64:C64"/>
    <mergeCell ref="D64:F64"/>
    <mergeCell ref="G64:H64"/>
    <mergeCell ref="J64:K64"/>
    <mergeCell ref="AT65:AU65"/>
    <mergeCell ref="BE65:BF65"/>
    <mergeCell ref="BG65:BH65"/>
    <mergeCell ref="BG42:BH42"/>
    <mergeCell ref="BG49:BH49"/>
    <mergeCell ref="AQ54:AR54"/>
    <mergeCell ref="A26:C26"/>
    <mergeCell ref="D26:F26"/>
    <mergeCell ref="G26:H26"/>
    <mergeCell ref="A83:C83"/>
    <mergeCell ref="D83:F83"/>
    <mergeCell ref="G83:H83"/>
    <mergeCell ref="J83:K83"/>
    <mergeCell ref="M83:N83"/>
    <mergeCell ref="P83:Q83"/>
    <mergeCell ref="Y83:Z83"/>
    <mergeCell ref="AB83:AC83"/>
    <mergeCell ref="AE83:AF83"/>
    <mergeCell ref="AH83:AI83"/>
    <mergeCell ref="AN83:AO83"/>
    <mergeCell ref="AT83:AU83"/>
    <mergeCell ref="BE83:BF83"/>
    <mergeCell ref="BG83:BH83"/>
    <mergeCell ref="AK65:AL65"/>
    <mergeCell ref="AK66:AL66"/>
    <mergeCell ref="AK79:AL79"/>
    <mergeCell ref="AK81:AL81"/>
    <mergeCell ref="AK82:AL82"/>
    <mergeCell ref="AK83:AL83"/>
    <mergeCell ref="AQ65:AR65"/>
    <mergeCell ref="AT81:AU81"/>
    <mergeCell ref="BE81:BF81"/>
    <mergeCell ref="BG81:BH81"/>
    <mergeCell ref="A81:C81"/>
    <mergeCell ref="D81:F81"/>
    <mergeCell ref="G81:H81"/>
    <mergeCell ref="A65:C65"/>
    <mergeCell ref="D65:F65"/>
    <mergeCell ref="G65:H65"/>
    <mergeCell ref="AB65:AC65"/>
    <mergeCell ref="AE65:AF65"/>
    <mergeCell ref="AK5:AL5"/>
    <mergeCell ref="AK6:AL6"/>
    <mergeCell ref="AK7:AL7"/>
    <mergeCell ref="AK8:AL8"/>
    <mergeCell ref="AK9:AL9"/>
    <mergeCell ref="AK10:AL10"/>
    <mergeCell ref="AK11:AL11"/>
    <mergeCell ref="AK12:AL12"/>
    <mergeCell ref="AK16:AL16"/>
    <mergeCell ref="AK17:AL17"/>
    <mergeCell ref="AK18:AL18"/>
    <mergeCell ref="AK19:AL19"/>
    <mergeCell ref="AK14:AL14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9:AL29"/>
    <mergeCell ref="AK30:AL30"/>
    <mergeCell ref="AK31:AL31"/>
    <mergeCell ref="AK32:AL32"/>
    <mergeCell ref="AK33:AL33"/>
    <mergeCell ref="AK40:AL40"/>
    <mergeCell ref="AK41:AL41"/>
    <mergeCell ref="AK43:AL43"/>
    <mergeCell ref="AK44:AL44"/>
    <mergeCell ref="BG31:BH31"/>
    <mergeCell ref="AQ32:AR32"/>
    <mergeCell ref="AQ33:AR33"/>
    <mergeCell ref="AQ40:AR40"/>
    <mergeCell ref="AQ41:AR41"/>
    <mergeCell ref="AQ25:AR25"/>
    <mergeCell ref="AQ26:AR26"/>
    <mergeCell ref="AQ27:AR27"/>
    <mergeCell ref="AQ29:AR29"/>
    <mergeCell ref="AQ30:AR30"/>
    <mergeCell ref="AQ31:AR31"/>
    <mergeCell ref="AQ43:AR43"/>
    <mergeCell ref="AQ44:AR44"/>
    <mergeCell ref="AQ45:AR45"/>
    <mergeCell ref="AQ46:AR46"/>
    <mergeCell ref="AQ48:AR48"/>
    <mergeCell ref="AK115:AL115"/>
    <mergeCell ref="AK111:AL111"/>
    <mergeCell ref="AK112:AL112"/>
    <mergeCell ref="AK113:AL113"/>
    <mergeCell ref="AK114:AL114"/>
    <mergeCell ref="AK116:AL116"/>
    <mergeCell ref="AK117:AL117"/>
    <mergeCell ref="AK118:AL118"/>
    <mergeCell ref="AK119:AL119"/>
    <mergeCell ref="AK120:AL120"/>
    <mergeCell ref="AK121:AL121"/>
    <mergeCell ref="AK122:AL122"/>
    <mergeCell ref="AK123:AL123"/>
    <mergeCell ref="AK124:AL124"/>
    <mergeCell ref="AK125:AL125"/>
    <mergeCell ref="AK126:AL126"/>
    <mergeCell ref="AK127:AL127"/>
    <mergeCell ref="AK128:AL128"/>
    <mergeCell ref="AK129:AL129"/>
    <mergeCell ref="AK130:AL130"/>
    <mergeCell ref="AK131:AL131"/>
    <mergeCell ref="AK132:AL132"/>
    <mergeCell ref="AK133:AL133"/>
    <mergeCell ref="AK134:AL134"/>
    <mergeCell ref="AK135:AL135"/>
    <mergeCell ref="AK136:AL136"/>
    <mergeCell ref="AK137:AL137"/>
    <mergeCell ref="AK138:AL138"/>
    <mergeCell ref="AK139:AL139"/>
    <mergeCell ref="AK140:AL140"/>
    <mergeCell ref="AK141:AL141"/>
    <mergeCell ref="AK142:AL142"/>
    <mergeCell ref="AK157:AL157"/>
    <mergeCell ref="AK158:AL158"/>
    <mergeCell ref="AK159:AL159"/>
    <mergeCell ref="AK152:AL152"/>
    <mergeCell ref="AK153:AL153"/>
    <mergeCell ref="AK154:AL154"/>
    <mergeCell ref="AK160:AL160"/>
    <mergeCell ref="AK161:AL161"/>
    <mergeCell ref="AK162:AL162"/>
    <mergeCell ref="AK163:AL163"/>
    <mergeCell ref="AK171:AL171"/>
    <mergeCell ref="AK172:AL172"/>
    <mergeCell ref="AK168:AL168"/>
    <mergeCell ref="AK169:AL169"/>
    <mergeCell ref="AK170:AL170"/>
    <mergeCell ref="AK173:AL173"/>
    <mergeCell ref="AK174:AL174"/>
    <mergeCell ref="AK175:AL175"/>
    <mergeCell ref="AK176:AL176"/>
    <mergeCell ref="AN62:AO62"/>
    <mergeCell ref="AQ4:AR4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6:AR16"/>
    <mergeCell ref="AQ17:AR17"/>
    <mergeCell ref="AQ14:AR14"/>
    <mergeCell ref="AQ18:AR18"/>
    <mergeCell ref="AQ19:AR19"/>
    <mergeCell ref="AQ20:AR20"/>
    <mergeCell ref="AQ21:AR21"/>
    <mergeCell ref="AQ22:AR22"/>
    <mergeCell ref="AQ23:AR23"/>
    <mergeCell ref="AQ24:AR24"/>
    <mergeCell ref="AQ110:AR110"/>
    <mergeCell ref="AQ111:AR111"/>
    <mergeCell ref="AQ112:AR112"/>
    <mergeCell ref="AQ113:AR113"/>
    <mergeCell ref="AQ176:AR176"/>
    <mergeCell ref="AQ151:AR151"/>
    <mergeCell ref="AQ152:AR152"/>
    <mergeCell ref="AQ153:AR153"/>
    <mergeCell ref="AQ154:AR154"/>
    <mergeCell ref="AY4:AZ4"/>
    <mergeCell ref="BC4:BD4"/>
    <mergeCell ref="AH4:AJ4"/>
    <mergeCell ref="AK4:AM4"/>
    <mergeCell ref="AN4:AP4"/>
    <mergeCell ref="AQ150:AR150"/>
    <mergeCell ref="AQ128:AR128"/>
    <mergeCell ref="AQ129:AR129"/>
    <mergeCell ref="AQ130:AR130"/>
    <mergeCell ref="AQ131:AR131"/>
    <mergeCell ref="AQ155:AR155"/>
    <mergeCell ref="AQ156:AR156"/>
    <mergeCell ref="AQ157:AR157"/>
    <mergeCell ref="AQ158:AR158"/>
    <mergeCell ref="AQ159:AR159"/>
    <mergeCell ref="AQ160:AR160"/>
    <mergeCell ref="AQ161:AR161"/>
    <mergeCell ref="AQ162:AR162"/>
    <mergeCell ref="AQ163:AR163"/>
    <mergeCell ref="AQ164:AR164"/>
    <mergeCell ref="AQ165:AR165"/>
    <mergeCell ref="AQ166:AR166"/>
  </mergeCells>
  <pageMargins left="0.78740157499999996" right="0.78740157499999996" top="1" bottom="1" header="0.5" footer="0.5"/>
  <pageSetup paperSize="0" orientation="portrait" horizontalDpi="4294967292" verticalDpi="4294967292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V79"/>
  <sheetViews>
    <sheetView zoomScale="120" zoomScaleNormal="120" workbookViewId="0">
      <pane xSplit="7" topLeftCell="BH1" activePane="topRight" state="frozen"/>
      <selection pane="topRight" activeCell="CA32" sqref="CA32"/>
    </sheetView>
  </sheetViews>
  <sheetFormatPr baseColWidth="10" defaultRowHeight="16" x14ac:dyDescent="0.2"/>
  <cols>
    <col min="1" max="1" width="12.1640625" customWidth="1"/>
    <col min="6" max="6" width="9.33203125" customWidth="1"/>
    <col min="9" max="9" width="4.5" customWidth="1"/>
    <col min="12" max="12" width="4.5" customWidth="1"/>
    <col min="15" max="15" width="4.83203125" customWidth="1"/>
    <col min="18" max="18" width="4.33203125" customWidth="1"/>
    <col min="21" max="21" width="4.83203125" customWidth="1"/>
    <col min="23" max="23" width="12.6640625" customWidth="1"/>
    <col min="24" max="24" width="6.83203125" customWidth="1"/>
    <col min="27" max="27" width="4.5" customWidth="1"/>
    <col min="30" max="30" width="5.33203125" customWidth="1"/>
    <col min="33" max="33" width="4.1640625" customWidth="1"/>
    <col min="36" max="36" width="3.6640625" customWidth="1"/>
    <col min="39" max="39" width="4.1640625" customWidth="1"/>
    <col min="42" max="42" width="3.83203125" customWidth="1"/>
    <col min="45" max="45" width="4.5" style="1" customWidth="1"/>
    <col min="46" max="46" width="22.33203125" customWidth="1"/>
    <col min="47" max="47" width="5" style="1" customWidth="1"/>
    <col min="50" max="50" width="4.1640625" customWidth="1"/>
    <col min="51" max="51" width="16.6640625" customWidth="1"/>
    <col min="52" max="52" width="2.83203125" style="1" customWidth="1"/>
    <col min="53" max="53" width="13.33203125" customWidth="1"/>
    <col min="54" max="54" width="4.33203125" style="1" customWidth="1"/>
    <col min="55" max="55" width="8.33203125" customWidth="1"/>
    <col min="56" max="56" width="5.5" style="1" customWidth="1"/>
    <col min="57" max="57" width="3.33203125" customWidth="1"/>
    <col min="58" max="58" width="5.6640625" customWidth="1"/>
    <col min="65" max="65" width="12.33203125" customWidth="1"/>
    <col min="67" max="67" width="14.6640625" customWidth="1"/>
    <col min="68" max="68" width="14.6640625" style="202" customWidth="1"/>
    <col min="69" max="69" width="10.83203125" style="201"/>
  </cols>
  <sheetData>
    <row r="1" spans="1:74" x14ac:dyDescent="0.2">
      <c r="A1" s="192" t="s">
        <v>215</v>
      </c>
      <c r="B1" s="192"/>
      <c r="C1" s="192"/>
      <c r="D1" s="192"/>
      <c r="E1" s="192"/>
      <c r="F1" s="192"/>
      <c r="G1" s="192"/>
      <c r="BP1" s="230"/>
      <c r="BQ1" s="233"/>
    </row>
    <row r="2" spans="1:74" ht="17" thickBot="1" x14ac:dyDescent="0.25">
      <c r="A2" s="192"/>
      <c r="B2" s="192"/>
      <c r="C2" s="192"/>
      <c r="D2" s="192"/>
      <c r="E2" s="192"/>
      <c r="F2" s="192"/>
      <c r="G2" s="192"/>
      <c r="AG2" s="52"/>
      <c r="BP2" s="264"/>
      <c r="BQ2" s="233"/>
    </row>
    <row r="3" spans="1:74" ht="15" customHeight="1" thickTop="1" x14ac:dyDescent="0.25">
      <c r="G3" s="153" t="s">
        <v>97</v>
      </c>
      <c r="H3" s="153"/>
      <c r="I3" s="36"/>
      <c r="J3" s="153" t="s">
        <v>97</v>
      </c>
      <c r="K3" s="153"/>
      <c r="L3" s="36"/>
      <c r="M3" s="153" t="s">
        <v>97</v>
      </c>
      <c r="N3" s="153"/>
      <c r="O3" s="36"/>
      <c r="P3" s="149" t="s">
        <v>229</v>
      </c>
      <c r="Q3" s="149"/>
      <c r="R3" s="54"/>
      <c r="S3" s="149" t="s">
        <v>229</v>
      </c>
      <c r="T3" s="149"/>
      <c r="U3" s="54"/>
      <c r="V3" s="149" t="s">
        <v>233</v>
      </c>
      <c r="W3" s="149"/>
      <c r="X3" s="54"/>
      <c r="Y3" s="129" t="s">
        <v>232</v>
      </c>
      <c r="Z3" s="129"/>
      <c r="AA3" s="53"/>
      <c r="AB3" s="129" t="s">
        <v>232</v>
      </c>
      <c r="AC3" s="129"/>
      <c r="AD3" s="53"/>
      <c r="AE3" s="129" t="s">
        <v>232</v>
      </c>
      <c r="AF3" s="129"/>
      <c r="AG3" s="53"/>
      <c r="AH3" s="157" t="s">
        <v>399</v>
      </c>
      <c r="AI3" s="169"/>
      <c r="AJ3" s="158"/>
      <c r="AK3" s="157" t="s">
        <v>400</v>
      </c>
      <c r="AL3" s="169"/>
      <c r="AM3" s="158"/>
      <c r="AN3" s="157" t="s">
        <v>400</v>
      </c>
      <c r="AO3" s="169"/>
      <c r="AP3" s="158"/>
      <c r="AQ3" s="186" t="s">
        <v>401</v>
      </c>
      <c r="AR3" s="187"/>
      <c r="AS3" s="188"/>
      <c r="AT3" s="186" t="s">
        <v>401</v>
      </c>
      <c r="AU3" s="188"/>
      <c r="AV3" s="186" t="s">
        <v>401</v>
      </c>
      <c r="AW3" s="187"/>
      <c r="AX3" s="188"/>
      <c r="AY3" s="165" t="s">
        <v>406</v>
      </c>
      <c r="AZ3" s="166"/>
      <c r="BA3" s="189" t="s">
        <v>406</v>
      </c>
      <c r="BB3" s="190"/>
      <c r="BC3" s="165" t="s">
        <v>406</v>
      </c>
      <c r="BD3" s="166"/>
      <c r="BE3" s="290"/>
      <c r="BF3" s="290"/>
      <c r="BG3" s="291" t="s">
        <v>26</v>
      </c>
      <c r="BH3" s="292"/>
      <c r="BI3" s="200" t="s">
        <v>548</v>
      </c>
      <c r="BJ3" s="199"/>
      <c r="BN3" s="280" t="s">
        <v>574</v>
      </c>
      <c r="BO3" s="281"/>
      <c r="BP3" s="279"/>
      <c r="BQ3" s="267" t="s">
        <v>573</v>
      </c>
      <c r="BR3" s="268"/>
      <c r="BS3" s="268"/>
      <c r="BT3" s="269"/>
      <c r="BU3" s="269"/>
      <c r="BV3" s="270" t="s">
        <v>590</v>
      </c>
    </row>
    <row r="4" spans="1:74" ht="15" customHeight="1" x14ac:dyDescent="0.25">
      <c r="A4" s="193" t="s">
        <v>25</v>
      </c>
      <c r="B4" s="193"/>
      <c r="C4" s="193"/>
      <c r="D4" s="194" t="s">
        <v>23</v>
      </c>
      <c r="E4" s="194"/>
      <c r="F4" s="194"/>
      <c r="G4" s="153" t="s">
        <v>170</v>
      </c>
      <c r="H4" s="153"/>
      <c r="I4" s="36" t="s">
        <v>171</v>
      </c>
      <c r="J4" s="153" t="s">
        <v>24</v>
      </c>
      <c r="K4" s="153"/>
      <c r="L4" s="36" t="s">
        <v>172</v>
      </c>
      <c r="M4" s="153" t="s">
        <v>17</v>
      </c>
      <c r="N4" s="153"/>
      <c r="O4" s="36" t="s">
        <v>172</v>
      </c>
      <c r="P4" s="149" t="s">
        <v>230</v>
      </c>
      <c r="Q4" s="149"/>
      <c r="R4" s="54" t="s">
        <v>172</v>
      </c>
      <c r="S4" s="149" t="s">
        <v>231</v>
      </c>
      <c r="T4" s="149"/>
      <c r="U4" s="54" t="s">
        <v>172</v>
      </c>
      <c r="V4" s="149" t="s">
        <v>17</v>
      </c>
      <c r="W4" s="149"/>
      <c r="X4" s="54" t="s">
        <v>172</v>
      </c>
      <c r="Y4" s="129" t="s">
        <v>24</v>
      </c>
      <c r="Z4" s="129"/>
      <c r="AA4" s="53" t="s">
        <v>172</v>
      </c>
      <c r="AB4" s="129" t="s">
        <v>330</v>
      </c>
      <c r="AC4" s="129"/>
      <c r="AD4" s="53" t="s">
        <v>172</v>
      </c>
      <c r="AE4" s="129" t="s">
        <v>331</v>
      </c>
      <c r="AF4" s="129"/>
      <c r="AG4" s="53" t="s">
        <v>172</v>
      </c>
      <c r="AH4" s="157" t="s">
        <v>404</v>
      </c>
      <c r="AI4" s="158"/>
      <c r="AJ4" s="24" t="s">
        <v>172</v>
      </c>
      <c r="AK4" s="148" t="s">
        <v>405</v>
      </c>
      <c r="AL4" s="148"/>
      <c r="AM4" s="51" t="s">
        <v>172</v>
      </c>
      <c r="AN4" s="148" t="s">
        <v>18</v>
      </c>
      <c r="AO4" s="148"/>
      <c r="AP4" s="51" t="s">
        <v>172</v>
      </c>
      <c r="AQ4" s="171" t="s">
        <v>402</v>
      </c>
      <c r="AR4" s="171"/>
      <c r="AS4" s="68" t="s">
        <v>172</v>
      </c>
      <c r="AT4" s="74" t="s">
        <v>403</v>
      </c>
      <c r="AU4" s="68" t="s">
        <v>172</v>
      </c>
      <c r="AV4" s="171" t="s">
        <v>18</v>
      </c>
      <c r="AW4" s="171"/>
      <c r="AX4" s="68" t="s">
        <v>172</v>
      </c>
      <c r="AY4" s="79" t="s">
        <v>238</v>
      </c>
      <c r="AZ4" s="80" t="s">
        <v>172</v>
      </c>
      <c r="BA4" s="78" t="s">
        <v>410</v>
      </c>
      <c r="BB4" s="80" t="s">
        <v>172</v>
      </c>
      <c r="BC4" s="81" t="s">
        <v>19</v>
      </c>
      <c r="BD4" s="76" t="s">
        <v>172</v>
      </c>
      <c r="BE4" s="290"/>
      <c r="BF4" s="290"/>
      <c r="BG4" s="293"/>
      <c r="BH4" s="294"/>
      <c r="BI4" s="200"/>
      <c r="BJ4" s="199"/>
      <c r="BN4" s="282"/>
      <c r="BO4" s="283"/>
      <c r="BP4" s="279"/>
      <c r="BQ4" s="271"/>
      <c r="BR4" s="272"/>
      <c r="BS4" s="272"/>
      <c r="BT4" s="263"/>
      <c r="BU4" s="263"/>
      <c r="BV4" s="273"/>
    </row>
    <row r="5" spans="1:74" x14ac:dyDescent="0.2">
      <c r="A5" s="114" t="s">
        <v>173</v>
      </c>
      <c r="B5" s="114"/>
      <c r="C5" s="114"/>
      <c r="D5" s="114" t="s">
        <v>174</v>
      </c>
      <c r="E5" s="114"/>
      <c r="F5" s="114"/>
      <c r="G5" s="114" t="s">
        <v>178</v>
      </c>
      <c r="H5" s="114"/>
      <c r="I5" s="22">
        <f>80+20</f>
        <v>100</v>
      </c>
      <c r="J5" s="114" t="s">
        <v>216</v>
      </c>
      <c r="K5" s="114"/>
      <c r="L5" s="19">
        <f>70+20</f>
        <v>90</v>
      </c>
      <c r="M5" s="109" t="s">
        <v>218</v>
      </c>
      <c r="N5" s="111"/>
      <c r="O5" s="21">
        <f>70+20</f>
        <v>90</v>
      </c>
      <c r="P5" s="115"/>
      <c r="Q5" s="116"/>
      <c r="R5" s="43"/>
      <c r="S5" s="115"/>
      <c r="T5" s="116"/>
      <c r="U5" s="43"/>
      <c r="V5" s="115"/>
      <c r="W5" s="116"/>
      <c r="X5" s="43"/>
      <c r="Y5" s="115"/>
      <c r="Z5" s="116"/>
      <c r="AA5" s="46"/>
      <c r="AB5" s="128"/>
      <c r="AC5" s="128"/>
      <c r="AD5" s="41"/>
      <c r="AE5" s="128"/>
      <c r="AF5" s="128"/>
      <c r="AG5" s="41"/>
      <c r="AH5" s="128"/>
      <c r="AI5" s="128"/>
      <c r="AJ5" s="41"/>
      <c r="AK5" s="128"/>
      <c r="AL5" s="128"/>
      <c r="AM5" s="41"/>
      <c r="AN5" s="128"/>
      <c r="AO5" s="128"/>
      <c r="AP5" s="41"/>
      <c r="AQ5" s="128"/>
      <c r="AR5" s="128"/>
      <c r="AS5" s="41"/>
      <c r="AT5" s="43"/>
      <c r="AU5" s="41"/>
      <c r="AV5" s="128"/>
      <c r="AW5" s="128"/>
      <c r="AX5" s="46"/>
      <c r="AY5" s="43"/>
      <c r="AZ5" s="41"/>
      <c r="BA5" s="45"/>
      <c r="BB5" s="41"/>
      <c r="BC5" s="43"/>
      <c r="BD5" s="41"/>
      <c r="BE5" s="295" t="s">
        <v>568</v>
      </c>
      <c r="BF5" s="296"/>
      <c r="BG5" s="297">
        <f>SUM(I5:BD5)</f>
        <v>280</v>
      </c>
      <c r="BH5" s="298"/>
      <c r="BI5" s="90">
        <v>280</v>
      </c>
      <c r="BJ5" s="90"/>
      <c r="BN5" s="284" t="s">
        <v>564</v>
      </c>
      <c r="BO5" s="285"/>
      <c r="BP5" s="230"/>
      <c r="BQ5" s="274" t="s">
        <v>174</v>
      </c>
      <c r="BR5" s="263"/>
      <c r="BS5" s="263"/>
      <c r="BT5" s="263">
        <v>280</v>
      </c>
      <c r="BU5" s="263"/>
      <c r="BV5" s="275" t="s">
        <v>567</v>
      </c>
    </row>
    <row r="6" spans="1:74" x14ac:dyDescent="0.2">
      <c r="A6" s="114" t="s">
        <v>504</v>
      </c>
      <c r="B6" s="114"/>
      <c r="C6" s="114"/>
      <c r="D6" s="114" t="s">
        <v>28</v>
      </c>
      <c r="E6" s="114"/>
      <c r="F6" s="114"/>
      <c r="G6" s="114" t="s">
        <v>180</v>
      </c>
      <c r="H6" s="114"/>
      <c r="I6" s="22">
        <f>70+20</f>
        <v>90</v>
      </c>
      <c r="J6" s="114" t="s">
        <v>178</v>
      </c>
      <c r="K6" s="114"/>
      <c r="L6" s="19">
        <f>80+20</f>
        <v>100</v>
      </c>
      <c r="M6" s="109" t="s">
        <v>217</v>
      </c>
      <c r="N6" s="111"/>
      <c r="O6" s="21">
        <f>80+20</f>
        <v>100</v>
      </c>
      <c r="P6" s="109" t="s">
        <v>235</v>
      </c>
      <c r="Q6" s="111"/>
      <c r="R6" s="21">
        <v>110</v>
      </c>
      <c r="S6" s="109" t="s">
        <v>300</v>
      </c>
      <c r="T6" s="111"/>
      <c r="U6" s="21">
        <v>120</v>
      </c>
      <c r="V6" s="109" t="s">
        <v>123</v>
      </c>
      <c r="W6" s="111"/>
      <c r="X6" s="21">
        <v>20</v>
      </c>
      <c r="Y6" s="115"/>
      <c r="Z6" s="116"/>
      <c r="AA6" s="46"/>
      <c r="AB6" s="128"/>
      <c r="AC6" s="128"/>
      <c r="AD6" s="41"/>
      <c r="AE6" s="128"/>
      <c r="AF6" s="128"/>
      <c r="AG6" s="41"/>
      <c r="AH6" s="191" t="s">
        <v>466</v>
      </c>
      <c r="AI6" s="191"/>
      <c r="AJ6" s="72">
        <v>90</v>
      </c>
      <c r="AK6" s="128"/>
      <c r="AL6" s="128"/>
      <c r="AM6" s="41"/>
      <c r="AN6" s="191" t="s">
        <v>123</v>
      </c>
      <c r="AO6" s="191"/>
      <c r="AP6" s="72">
        <v>20</v>
      </c>
      <c r="AQ6" s="128"/>
      <c r="AR6" s="128"/>
      <c r="AS6" s="41"/>
      <c r="AT6" s="62" t="s">
        <v>123</v>
      </c>
      <c r="AU6" s="72">
        <v>20</v>
      </c>
      <c r="AV6" s="191" t="s">
        <v>123</v>
      </c>
      <c r="AW6" s="191"/>
      <c r="AX6" s="20">
        <v>20</v>
      </c>
      <c r="AY6" s="43"/>
      <c r="AZ6" s="41"/>
      <c r="BA6" s="45"/>
      <c r="BB6" s="41"/>
      <c r="BC6" s="43"/>
      <c r="BD6" s="41"/>
      <c r="BE6" s="295" t="s">
        <v>565</v>
      </c>
      <c r="BF6" s="296"/>
      <c r="BG6" s="297">
        <f t="shared" ref="BG6:BG47" si="0">SUM(I6:BD6)</f>
        <v>690</v>
      </c>
      <c r="BH6" s="298"/>
      <c r="BI6" s="90">
        <f>90+100+100+110+120</f>
        <v>520</v>
      </c>
      <c r="BJ6" s="90"/>
      <c r="BK6" t="s">
        <v>549</v>
      </c>
      <c r="BN6" s="284" t="s">
        <v>558</v>
      </c>
      <c r="BO6" s="285"/>
      <c r="BP6" s="238"/>
      <c r="BQ6" s="274" t="s">
        <v>575</v>
      </c>
      <c r="BR6" s="263"/>
      <c r="BS6" s="263"/>
      <c r="BT6" s="263">
        <f>520+570</f>
        <v>1090</v>
      </c>
      <c r="BU6" s="263"/>
      <c r="BV6" s="275" t="s">
        <v>557</v>
      </c>
    </row>
    <row r="7" spans="1:74" x14ac:dyDescent="0.2">
      <c r="A7" s="114" t="s">
        <v>498</v>
      </c>
      <c r="B7" s="114"/>
      <c r="C7" s="114"/>
      <c r="D7" s="114" t="s">
        <v>28</v>
      </c>
      <c r="E7" s="114"/>
      <c r="F7" s="114"/>
      <c r="G7" s="114" t="s">
        <v>179</v>
      </c>
      <c r="H7" s="114"/>
      <c r="I7" s="22">
        <f>90+20</f>
        <v>110</v>
      </c>
      <c r="J7" s="114" t="s">
        <v>123</v>
      </c>
      <c r="K7" s="114"/>
      <c r="L7" s="19">
        <v>20</v>
      </c>
      <c r="M7" s="109" t="s">
        <v>123</v>
      </c>
      <c r="N7" s="111"/>
      <c r="O7" s="21">
        <v>20</v>
      </c>
      <c r="P7" s="109" t="s">
        <v>234</v>
      </c>
      <c r="Q7" s="111"/>
      <c r="R7" s="21">
        <v>120</v>
      </c>
      <c r="S7" s="109" t="s">
        <v>262</v>
      </c>
      <c r="T7" s="111"/>
      <c r="U7" s="21">
        <v>20</v>
      </c>
      <c r="V7" s="109" t="s">
        <v>123</v>
      </c>
      <c r="W7" s="111"/>
      <c r="X7" s="21">
        <v>20</v>
      </c>
      <c r="Y7" s="115"/>
      <c r="Z7" s="116"/>
      <c r="AA7" s="46"/>
      <c r="AB7" s="128"/>
      <c r="AC7" s="128"/>
      <c r="AD7" s="41"/>
      <c r="AE7" s="128"/>
      <c r="AF7" s="128"/>
      <c r="AG7" s="41"/>
      <c r="AH7" s="191" t="s">
        <v>234</v>
      </c>
      <c r="AI7" s="191"/>
      <c r="AJ7" s="72">
        <v>120</v>
      </c>
      <c r="AK7" s="191" t="s">
        <v>123</v>
      </c>
      <c r="AL7" s="191"/>
      <c r="AM7" s="72">
        <v>20</v>
      </c>
      <c r="AN7" s="191" t="s">
        <v>123</v>
      </c>
      <c r="AO7" s="191"/>
      <c r="AP7" s="72">
        <v>20</v>
      </c>
      <c r="AQ7" s="191" t="s">
        <v>235</v>
      </c>
      <c r="AR7" s="191"/>
      <c r="AS7" s="72">
        <v>110</v>
      </c>
      <c r="AT7" s="62" t="s">
        <v>123</v>
      </c>
      <c r="AU7" s="72">
        <v>20</v>
      </c>
      <c r="AV7" s="191" t="s">
        <v>235</v>
      </c>
      <c r="AW7" s="191"/>
      <c r="AX7" s="20">
        <v>110</v>
      </c>
      <c r="AY7" s="43"/>
      <c r="AZ7" s="41"/>
      <c r="BA7" s="45"/>
      <c r="BB7" s="41"/>
      <c r="BC7" s="43"/>
      <c r="BD7" s="41"/>
      <c r="BE7" s="295" t="s">
        <v>557</v>
      </c>
      <c r="BF7" s="296"/>
      <c r="BG7" s="297">
        <f t="shared" si="0"/>
        <v>710</v>
      </c>
      <c r="BH7" s="298"/>
      <c r="BI7" s="90">
        <f>110+120+120+110+110</f>
        <v>570</v>
      </c>
      <c r="BJ7" s="90"/>
      <c r="BK7" t="s">
        <v>550</v>
      </c>
      <c r="BN7" s="284" t="s">
        <v>559</v>
      </c>
      <c r="BO7" s="285"/>
      <c r="BP7" s="238"/>
      <c r="BQ7" s="274"/>
      <c r="BR7" s="263"/>
      <c r="BS7" s="263"/>
      <c r="BT7" s="263"/>
      <c r="BU7" s="263"/>
      <c r="BV7" s="275"/>
    </row>
    <row r="8" spans="1:74" x14ac:dyDescent="0.2">
      <c r="A8" s="114" t="s">
        <v>301</v>
      </c>
      <c r="B8" s="114"/>
      <c r="C8" s="114"/>
      <c r="D8" s="114" t="s">
        <v>27</v>
      </c>
      <c r="E8" s="114"/>
      <c r="F8" s="114"/>
      <c r="G8" s="114" t="s">
        <v>123</v>
      </c>
      <c r="H8" s="114"/>
      <c r="I8" s="22">
        <v>20</v>
      </c>
      <c r="J8" s="114" t="s">
        <v>182</v>
      </c>
      <c r="K8" s="114"/>
      <c r="L8" s="19">
        <f>80+20</f>
        <v>100</v>
      </c>
      <c r="M8" s="109" t="s">
        <v>219</v>
      </c>
      <c r="N8" s="111"/>
      <c r="O8" s="21">
        <f>100+20</f>
        <v>120</v>
      </c>
      <c r="P8" s="115"/>
      <c r="Q8" s="116"/>
      <c r="R8" s="43"/>
      <c r="S8" s="109" t="s">
        <v>262</v>
      </c>
      <c r="T8" s="111"/>
      <c r="U8" s="21">
        <v>20</v>
      </c>
      <c r="V8" s="123" t="s">
        <v>123</v>
      </c>
      <c r="W8" s="125"/>
      <c r="X8" s="62">
        <v>20</v>
      </c>
      <c r="Y8" s="115"/>
      <c r="Z8" s="116"/>
      <c r="AA8" s="46"/>
      <c r="AB8" s="128"/>
      <c r="AC8" s="128"/>
      <c r="AD8" s="41"/>
      <c r="AE8" s="128"/>
      <c r="AF8" s="128"/>
      <c r="AG8" s="41"/>
      <c r="AH8" s="191" t="s">
        <v>123</v>
      </c>
      <c r="AI8" s="191"/>
      <c r="AJ8" s="72">
        <v>20</v>
      </c>
      <c r="AK8" s="191" t="s">
        <v>234</v>
      </c>
      <c r="AL8" s="191"/>
      <c r="AM8" s="72">
        <v>120</v>
      </c>
      <c r="AN8" s="191" t="s">
        <v>123</v>
      </c>
      <c r="AO8" s="191"/>
      <c r="AP8" s="72">
        <v>20</v>
      </c>
      <c r="AQ8" s="191" t="s">
        <v>123</v>
      </c>
      <c r="AR8" s="191"/>
      <c r="AS8" s="72">
        <v>20</v>
      </c>
      <c r="AT8" s="43"/>
      <c r="AU8" s="41"/>
      <c r="AV8" s="191" t="s">
        <v>123</v>
      </c>
      <c r="AW8" s="191"/>
      <c r="AX8" s="20">
        <v>20</v>
      </c>
      <c r="AY8" s="43"/>
      <c r="AZ8" s="41"/>
      <c r="BA8" s="45"/>
      <c r="BB8" s="41"/>
      <c r="BC8" s="43"/>
      <c r="BD8" s="41"/>
      <c r="BE8" s="295" t="s">
        <v>562</v>
      </c>
      <c r="BF8" s="296"/>
      <c r="BG8" s="297">
        <f t="shared" si="0"/>
        <v>480</v>
      </c>
      <c r="BH8" s="298"/>
      <c r="BI8" s="90">
        <f>100+120+100+20+20</f>
        <v>360</v>
      </c>
      <c r="BJ8" s="90"/>
      <c r="BK8" t="s">
        <v>551</v>
      </c>
      <c r="BN8" s="284" t="s">
        <v>561</v>
      </c>
      <c r="BO8" s="285"/>
      <c r="BP8" s="238"/>
      <c r="BQ8" s="274" t="s">
        <v>569</v>
      </c>
      <c r="BR8" s="263"/>
      <c r="BS8" s="263"/>
      <c r="BT8" s="263">
        <f>360+60+570+500</f>
        <v>1490</v>
      </c>
      <c r="BU8" s="263"/>
      <c r="BV8" s="275" t="s">
        <v>559</v>
      </c>
    </row>
    <row r="9" spans="1:74" x14ac:dyDescent="0.2">
      <c r="A9" s="114" t="s">
        <v>177</v>
      </c>
      <c r="B9" s="114"/>
      <c r="C9" s="114"/>
      <c r="D9" s="114" t="s">
        <v>27</v>
      </c>
      <c r="E9" s="114"/>
      <c r="F9" s="114"/>
      <c r="G9" s="114" t="s">
        <v>123</v>
      </c>
      <c r="H9" s="114"/>
      <c r="I9" s="22">
        <v>20</v>
      </c>
      <c r="J9" s="114" t="s">
        <v>123</v>
      </c>
      <c r="K9" s="114"/>
      <c r="L9" s="22">
        <v>20</v>
      </c>
      <c r="M9" s="114" t="s">
        <v>123</v>
      </c>
      <c r="N9" s="114"/>
      <c r="O9" s="22">
        <v>20</v>
      </c>
      <c r="P9" s="128"/>
      <c r="Q9" s="128"/>
      <c r="R9" s="41"/>
      <c r="S9" s="128"/>
      <c r="T9" s="128"/>
      <c r="U9" s="41"/>
      <c r="V9" s="128"/>
      <c r="W9" s="128"/>
      <c r="X9" s="41"/>
      <c r="Y9" s="128"/>
      <c r="Z9" s="128"/>
      <c r="AA9" s="41"/>
      <c r="AB9" s="128"/>
      <c r="AC9" s="128"/>
      <c r="AD9" s="41"/>
      <c r="AE9" s="128"/>
      <c r="AF9" s="128"/>
      <c r="AG9" s="41"/>
      <c r="AH9" s="128"/>
      <c r="AI9" s="128"/>
      <c r="AJ9" s="41"/>
      <c r="AK9" s="128"/>
      <c r="AL9" s="128"/>
      <c r="AM9" s="41"/>
      <c r="AN9" s="128"/>
      <c r="AO9" s="128"/>
      <c r="AP9" s="41"/>
      <c r="AQ9" s="128"/>
      <c r="AR9" s="128"/>
      <c r="AS9" s="41"/>
      <c r="AT9" s="43"/>
      <c r="AU9" s="41"/>
      <c r="AV9" s="128"/>
      <c r="AW9" s="128"/>
      <c r="AX9" s="46"/>
      <c r="AY9" s="43"/>
      <c r="AZ9" s="41"/>
      <c r="BA9" s="45"/>
      <c r="BB9" s="41"/>
      <c r="BC9" s="43"/>
      <c r="BD9" s="41"/>
      <c r="BE9" s="295"/>
      <c r="BF9" s="296"/>
      <c r="BG9" s="297">
        <f t="shared" si="0"/>
        <v>60</v>
      </c>
      <c r="BH9" s="298"/>
      <c r="BI9" s="90">
        <v>60</v>
      </c>
      <c r="BJ9" s="90"/>
      <c r="BN9" s="286"/>
      <c r="BO9" s="287"/>
      <c r="BP9" s="230"/>
      <c r="BQ9" s="274"/>
      <c r="BR9" s="263"/>
      <c r="BS9" s="263"/>
      <c r="BT9" s="263"/>
      <c r="BU9" s="263"/>
      <c r="BV9" s="275"/>
    </row>
    <row r="10" spans="1:74" x14ac:dyDescent="0.2">
      <c r="A10" s="114" t="s">
        <v>501</v>
      </c>
      <c r="B10" s="114"/>
      <c r="C10" s="114"/>
      <c r="D10" s="114" t="s">
        <v>27</v>
      </c>
      <c r="E10" s="114"/>
      <c r="F10" s="114"/>
      <c r="G10" s="128"/>
      <c r="H10" s="128"/>
      <c r="I10" s="41"/>
      <c r="J10" s="128"/>
      <c r="K10" s="128"/>
      <c r="L10" s="41"/>
      <c r="M10" s="128"/>
      <c r="N10" s="128"/>
      <c r="O10" s="41"/>
      <c r="P10" s="128"/>
      <c r="Q10" s="128"/>
      <c r="R10" s="41"/>
      <c r="S10" s="114" t="s">
        <v>235</v>
      </c>
      <c r="T10" s="114"/>
      <c r="U10" s="22">
        <v>110</v>
      </c>
      <c r="V10" s="114" t="s">
        <v>234</v>
      </c>
      <c r="W10" s="114"/>
      <c r="X10" s="22">
        <v>120</v>
      </c>
      <c r="Y10" s="128"/>
      <c r="Z10" s="128"/>
      <c r="AA10" s="41"/>
      <c r="AB10" s="128"/>
      <c r="AC10" s="128"/>
      <c r="AD10" s="41"/>
      <c r="AE10" s="128"/>
      <c r="AF10" s="128"/>
      <c r="AG10" s="41"/>
      <c r="AH10" s="191" t="s">
        <v>123</v>
      </c>
      <c r="AI10" s="191"/>
      <c r="AJ10" s="72">
        <v>20</v>
      </c>
      <c r="AK10" s="191" t="s">
        <v>241</v>
      </c>
      <c r="AL10" s="191"/>
      <c r="AM10" s="72">
        <v>100</v>
      </c>
      <c r="AN10" s="191" t="s">
        <v>239</v>
      </c>
      <c r="AO10" s="191"/>
      <c r="AP10" s="72">
        <v>110</v>
      </c>
      <c r="AQ10" s="191" t="s">
        <v>123</v>
      </c>
      <c r="AR10" s="191"/>
      <c r="AS10" s="72">
        <v>20</v>
      </c>
      <c r="AT10" s="62" t="s">
        <v>300</v>
      </c>
      <c r="AU10" s="72">
        <v>120</v>
      </c>
      <c r="AV10" s="191" t="s">
        <v>300</v>
      </c>
      <c r="AW10" s="191"/>
      <c r="AX10" s="20">
        <v>120</v>
      </c>
      <c r="AY10" s="43"/>
      <c r="AZ10" s="41"/>
      <c r="BA10" s="45"/>
      <c r="BB10" s="41"/>
      <c r="BC10" s="43"/>
      <c r="BD10" s="41"/>
      <c r="BE10" s="295" t="s">
        <v>559</v>
      </c>
      <c r="BF10" s="296"/>
      <c r="BG10" s="297">
        <f t="shared" si="0"/>
        <v>720</v>
      </c>
      <c r="BH10" s="298"/>
      <c r="BI10" s="90">
        <f>(120+120+120+110+100)</f>
        <v>570</v>
      </c>
      <c r="BJ10" s="90"/>
      <c r="BK10" t="s">
        <v>552</v>
      </c>
      <c r="BN10" s="284" t="s">
        <v>556</v>
      </c>
      <c r="BO10" s="285"/>
      <c r="BP10" s="238"/>
      <c r="BQ10" s="274"/>
      <c r="BR10" s="263"/>
      <c r="BS10" s="263"/>
      <c r="BT10" s="263"/>
      <c r="BU10" s="263"/>
      <c r="BV10" s="275"/>
    </row>
    <row r="11" spans="1:74" x14ac:dyDescent="0.2">
      <c r="A11" s="114" t="s">
        <v>495</v>
      </c>
      <c r="B11" s="114"/>
      <c r="C11" s="114"/>
      <c r="D11" s="114" t="s">
        <v>27</v>
      </c>
      <c r="E11" s="114"/>
      <c r="F11" s="114"/>
      <c r="G11" s="128"/>
      <c r="H11" s="128"/>
      <c r="I11" s="41"/>
      <c r="J11" s="128"/>
      <c r="K11" s="128"/>
      <c r="L11" s="41"/>
      <c r="M11" s="128"/>
      <c r="N11" s="128"/>
      <c r="O11" s="41"/>
      <c r="P11" s="128"/>
      <c r="Q11" s="128"/>
      <c r="R11" s="41"/>
      <c r="S11" s="128"/>
      <c r="T11" s="128"/>
      <c r="U11" s="41"/>
      <c r="V11" s="128"/>
      <c r="W11" s="128"/>
      <c r="X11" s="41"/>
      <c r="Y11" s="128"/>
      <c r="Z11" s="128"/>
      <c r="AA11" s="41"/>
      <c r="AB11" s="128"/>
      <c r="AC11" s="128"/>
      <c r="AD11" s="41"/>
      <c r="AE11" s="128"/>
      <c r="AF11" s="128"/>
      <c r="AG11" s="41"/>
      <c r="AH11" s="191" t="s">
        <v>319</v>
      </c>
      <c r="AI11" s="191"/>
      <c r="AJ11" s="72">
        <v>100</v>
      </c>
      <c r="AK11" s="191" t="s">
        <v>319</v>
      </c>
      <c r="AL11" s="191"/>
      <c r="AM11" s="72">
        <v>100</v>
      </c>
      <c r="AN11" s="191" t="s">
        <v>319</v>
      </c>
      <c r="AO11" s="191"/>
      <c r="AP11" s="72">
        <v>100</v>
      </c>
      <c r="AQ11" s="191" t="s">
        <v>319</v>
      </c>
      <c r="AR11" s="191"/>
      <c r="AS11" s="72">
        <v>100</v>
      </c>
      <c r="AT11" s="62" t="s">
        <v>319</v>
      </c>
      <c r="AU11" s="72">
        <v>100</v>
      </c>
      <c r="AV11" s="191" t="s">
        <v>500</v>
      </c>
      <c r="AW11" s="191"/>
      <c r="AX11" s="20">
        <v>90</v>
      </c>
      <c r="AY11" s="43"/>
      <c r="AZ11" s="41"/>
      <c r="BA11" s="45"/>
      <c r="BB11" s="41"/>
      <c r="BC11" s="43"/>
      <c r="BD11" s="41"/>
      <c r="BE11" s="295" t="s">
        <v>560</v>
      </c>
      <c r="BF11" s="296"/>
      <c r="BG11" s="297">
        <f t="shared" si="0"/>
        <v>590</v>
      </c>
      <c r="BH11" s="298"/>
      <c r="BI11" s="90">
        <f>(100+100+100+100+100)</f>
        <v>500</v>
      </c>
      <c r="BJ11" s="90"/>
      <c r="BK11" t="s">
        <v>553</v>
      </c>
      <c r="BN11" s="284" t="s">
        <v>560</v>
      </c>
      <c r="BO11" s="285"/>
      <c r="BP11" s="238"/>
      <c r="BQ11" s="274"/>
      <c r="BR11" s="263"/>
      <c r="BS11" s="263"/>
      <c r="BT11" s="263"/>
      <c r="BU11" s="263"/>
      <c r="BV11" s="275"/>
    </row>
    <row r="12" spans="1:74" x14ac:dyDescent="0.2">
      <c r="A12" s="114" t="s">
        <v>474</v>
      </c>
      <c r="B12" s="114"/>
      <c r="C12" s="114"/>
      <c r="D12" s="114" t="s">
        <v>29</v>
      </c>
      <c r="E12" s="114"/>
      <c r="F12" s="114"/>
      <c r="G12" s="114" t="s">
        <v>123</v>
      </c>
      <c r="H12" s="114"/>
      <c r="I12" s="22">
        <v>20</v>
      </c>
      <c r="J12" s="114" t="s">
        <v>123</v>
      </c>
      <c r="K12" s="114"/>
      <c r="L12" s="22">
        <v>20</v>
      </c>
      <c r="M12" s="109" t="s">
        <v>123</v>
      </c>
      <c r="N12" s="111"/>
      <c r="O12" s="22">
        <v>20</v>
      </c>
      <c r="P12" s="115"/>
      <c r="Q12" s="116"/>
      <c r="R12" s="43"/>
      <c r="S12" s="115"/>
      <c r="T12" s="116"/>
      <c r="U12" s="43"/>
      <c r="V12" s="115"/>
      <c r="W12" s="116"/>
      <c r="X12" s="43"/>
      <c r="Y12" s="115"/>
      <c r="Z12" s="116"/>
      <c r="AA12" s="46"/>
      <c r="AB12" s="128"/>
      <c r="AC12" s="128"/>
      <c r="AD12" s="41"/>
      <c r="AE12" s="128"/>
      <c r="AF12" s="128"/>
      <c r="AG12" s="41"/>
      <c r="AH12" s="191" t="s">
        <v>123</v>
      </c>
      <c r="AI12" s="191"/>
      <c r="AJ12" s="72">
        <v>20</v>
      </c>
      <c r="AK12" s="128"/>
      <c r="AL12" s="128"/>
      <c r="AM12" s="41"/>
      <c r="AN12" s="191" t="s">
        <v>123</v>
      </c>
      <c r="AO12" s="191"/>
      <c r="AP12" s="72">
        <v>20</v>
      </c>
      <c r="AQ12" s="191" t="s">
        <v>234</v>
      </c>
      <c r="AR12" s="191"/>
      <c r="AS12" s="72">
        <v>120</v>
      </c>
      <c r="AT12" s="43"/>
      <c r="AU12" s="41"/>
      <c r="AV12" s="191" t="s">
        <v>123</v>
      </c>
      <c r="AW12" s="191"/>
      <c r="AX12" s="20">
        <v>20</v>
      </c>
      <c r="AY12" s="43"/>
      <c r="AZ12" s="41"/>
      <c r="BA12" s="45"/>
      <c r="BB12" s="41"/>
      <c r="BC12" s="43"/>
      <c r="BD12" s="41"/>
      <c r="BE12" s="295"/>
      <c r="BF12" s="296"/>
      <c r="BG12" s="297">
        <f t="shared" si="0"/>
        <v>240</v>
      </c>
      <c r="BH12" s="298"/>
      <c r="BI12" s="90">
        <f>(120+20+20+20+20)</f>
        <v>200</v>
      </c>
      <c r="BJ12" s="90"/>
      <c r="BK12" t="s">
        <v>554</v>
      </c>
      <c r="BN12" s="286"/>
      <c r="BO12" s="287"/>
      <c r="BP12" s="230"/>
      <c r="BQ12" s="274" t="s">
        <v>576</v>
      </c>
      <c r="BR12" s="263"/>
      <c r="BS12" s="263"/>
      <c r="BT12" s="263">
        <f>200+100+100+20+20+280</f>
        <v>720</v>
      </c>
      <c r="BU12" s="263"/>
      <c r="BV12" s="275" t="s">
        <v>565</v>
      </c>
    </row>
    <row r="13" spans="1:74" x14ac:dyDescent="0.2">
      <c r="A13" s="114" t="s">
        <v>503</v>
      </c>
      <c r="B13" s="114"/>
      <c r="C13" s="114"/>
      <c r="D13" s="114" t="s">
        <v>29</v>
      </c>
      <c r="E13" s="114"/>
      <c r="F13" s="114"/>
      <c r="G13" s="114" t="s">
        <v>123</v>
      </c>
      <c r="H13" s="114"/>
      <c r="I13" s="22">
        <v>20</v>
      </c>
      <c r="J13" s="114" t="s">
        <v>123</v>
      </c>
      <c r="K13" s="114"/>
      <c r="L13" s="22">
        <v>20</v>
      </c>
      <c r="M13" s="109" t="s">
        <v>123</v>
      </c>
      <c r="N13" s="111"/>
      <c r="O13" s="22">
        <v>20</v>
      </c>
      <c r="P13" s="115"/>
      <c r="Q13" s="116"/>
      <c r="R13" s="43"/>
      <c r="S13" s="115"/>
      <c r="T13" s="116"/>
      <c r="U13" s="43"/>
      <c r="V13" s="115"/>
      <c r="W13" s="116"/>
      <c r="X13" s="43"/>
      <c r="Y13" s="115"/>
      <c r="Z13" s="116"/>
      <c r="AA13" s="46"/>
      <c r="AB13" s="128"/>
      <c r="AC13" s="128"/>
      <c r="AD13" s="41"/>
      <c r="AE13" s="128"/>
      <c r="AF13" s="128"/>
      <c r="AG13" s="41"/>
      <c r="AH13" s="128"/>
      <c r="AI13" s="128"/>
      <c r="AJ13" s="41"/>
      <c r="AK13" s="128"/>
      <c r="AL13" s="128"/>
      <c r="AM13" s="41"/>
      <c r="AN13" s="128"/>
      <c r="AO13" s="128"/>
      <c r="AP13" s="41"/>
      <c r="AQ13" s="128"/>
      <c r="AR13" s="128"/>
      <c r="AS13" s="41"/>
      <c r="AT13" s="62" t="s">
        <v>123</v>
      </c>
      <c r="AU13" s="72">
        <v>20</v>
      </c>
      <c r="AV13" s="191" t="s">
        <v>123</v>
      </c>
      <c r="AW13" s="191"/>
      <c r="AX13" s="20">
        <v>20</v>
      </c>
      <c r="AY13" s="43"/>
      <c r="AZ13" s="41"/>
      <c r="BA13" s="45"/>
      <c r="BB13" s="41"/>
      <c r="BC13" s="43"/>
      <c r="BD13" s="41"/>
      <c r="BE13" s="295"/>
      <c r="BF13" s="296"/>
      <c r="BG13" s="297">
        <f t="shared" si="0"/>
        <v>100</v>
      </c>
      <c r="BH13" s="298"/>
      <c r="BI13" s="195">
        <v>100</v>
      </c>
      <c r="BJ13" s="195"/>
      <c r="BN13" s="286"/>
      <c r="BO13" s="287"/>
      <c r="BP13" s="230"/>
      <c r="BQ13" s="274"/>
      <c r="BR13" s="263"/>
      <c r="BS13" s="263"/>
      <c r="BT13" s="263"/>
      <c r="BU13" s="263"/>
      <c r="BV13" s="275"/>
    </row>
    <row r="14" spans="1:74" x14ac:dyDescent="0.2">
      <c r="A14" s="114" t="s">
        <v>464</v>
      </c>
      <c r="B14" s="114"/>
      <c r="C14" s="114"/>
      <c r="D14" s="114" t="s">
        <v>29</v>
      </c>
      <c r="E14" s="114"/>
      <c r="F14" s="114"/>
      <c r="G14" s="128"/>
      <c r="H14" s="128"/>
      <c r="I14" s="41"/>
      <c r="J14" s="128"/>
      <c r="K14" s="128"/>
      <c r="L14" s="41"/>
      <c r="M14" s="115"/>
      <c r="N14" s="116"/>
      <c r="O14" s="41"/>
      <c r="P14" s="115"/>
      <c r="Q14" s="116"/>
      <c r="R14" s="43"/>
      <c r="S14" s="115"/>
      <c r="T14" s="116"/>
      <c r="U14" s="43"/>
      <c r="V14" s="115"/>
      <c r="W14" s="116"/>
      <c r="X14" s="43"/>
      <c r="Y14" s="115"/>
      <c r="Z14" s="116"/>
      <c r="AA14" s="46"/>
      <c r="AB14" s="128"/>
      <c r="AC14" s="128"/>
      <c r="AD14" s="41"/>
      <c r="AE14" s="128"/>
      <c r="AF14" s="128"/>
      <c r="AG14" s="41"/>
      <c r="AH14" s="191" t="s">
        <v>465</v>
      </c>
      <c r="AI14" s="191"/>
      <c r="AJ14" s="72">
        <v>100</v>
      </c>
      <c r="AK14" s="191" t="s">
        <v>123</v>
      </c>
      <c r="AL14" s="191"/>
      <c r="AM14" s="72">
        <v>20</v>
      </c>
      <c r="AN14" s="191" t="s">
        <v>123</v>
      </c>
      <c r="AO14" s="191"/>
      <c r="AP14" s="72">
        <v>20</v>
      </c>
      <c r="AQ14" s="191" t="s">
        <v>499</v>
      </c>
      <c r="AR14" s="191"/>
      <c r="AS14" s="72">
        <v>20</v>
      </c>
      <c r="AT14" s="62" t="s">
        <v>502</v>
      </c>
      <c r="AU14" s="72">
        <v>110</v>
      </c>
      <c r="AV14" s="191" t="s">
        <v>123</v>
      </c>
      <c r="AW14" s="191"/>
      <c r="AX14" s="20">
        <v>20</v>
      </c>
      <c r="AY14" s="43"/>
      <c r="AZ14" s="41"/>
      <c r="BA14" s="45"/>
      <c r="BB14" s="41"/>
      <c r="BC14" s="43"/>
      <c r="BD14" s="41"/>
      <c r="BE14" s="295" t="s">
        <v>567</v>
      </c>
      <c r="BF14" s="296"/>
      <c r="BG14" s="297">
        <f t="shared" si="0"/>
        <v>290</v>
      </c>
      <c r="BH14" s="298"/>
      <c r="BI14" s="90">
        <f>110+100+20+20+20</f>
        <v>270</v>
      </c>
      <c r="BJ14" s="90"/>
      <c r="BK14" t="s">
        <v>655</v>
      </c>
      <c r="BN14" s="286"/>
      <c r="BO14" s="287"/>
      <c r="BP14" s="230"/>
      <c r="BQ14" s="274"/>
      <c r="BR14" s="263"/>
      <c r="BS14" s="263"/>
      <c r="BT14" s="263"/>
      <c r="BU14" s="263"/>
      <c r="BV14" s="275"/>
    </row>
    <row r="15" spans="1:74" x14ac:dyDescent="0.2">
      <c r="A15" s="114" t="s">
        <v>496</v>
      </c>
      <c r="B15" s="114"/>
      <c r="C15" s="114"/>
      <c r="D15" s="114" t="s">
        <v>29</v>
      </c>
      <c r="E15" s="114"/>
      <c r="F15" s="114"/>
      <c r="G15" s="128"/>
      <c r="H15" s="128"/>
      <c r="I15" s="41"/>
      <c r="J15" s="128"/>
      <c r="K15" s="128"/>
      <c r="L15" s="41"/>
      <c r="M15" s="115"/>
      <c r="N15" s="116"/>
      <c r="O15" s="41"/>
      <c r="P15" s="115"/>
      <c r="Q15" s="116"/>
      <c r="R15" s="43"/>
      <c r="S15" s="115"/>
      <c r="T15" s="116"/>
      <c r="U15" s="43"/>
      <c r="V15" s="115"/>
      <c r="W15" s="116"/>
      <c r="X15" s="43"/>
      <c r="Y15" s="115"/>
      <c r="Z15" s="116"/>
      <c r="AA15" s="46"/>
      <c r="AB15" s="128"/>
      <c r="AC15" s="128"/>
      <c r="AD15" s="41"/>
      <c r="AE15" s="128"/>
      <c r="AF15" s="128"/>
      <c r="AG15" s="41"/>
      <c r="AH15" s="128"/>
      <c r="AI15" s="128"/>
      <c r="AJ15" s="41"/>
      <c r="AK15" s="128"/>
      <c r="AL15" s="128"/>
      <c r="AM15" s="41"/>
      <c r="AN15" s="128"/>
      <c r="AO15" s="128"/>
      <c r="AP15" s="41"/>
      <c r="AQ15" s="191" t="s">
        <v>497</v>
      </c>
      <c r="AR15" s="191"/>
      <c r="AS15" s="72">
        <v>90</v>
      </c>
      <c r="AT15" s="62" t="s">
        <v>500</v>
      </c>
      <c r="AU15" s="72">
        <v>90</v>
      </c>
      <c r="AV15" s="191" t="s">
        <v>319</v>
      </c>
      <c r="AW15" s="191"/>
      <c r="AX15" s="20">
        <v>100</v>
      </c>
      <c r="AY15" s="43"/>
      <c r="AZ15" s="41"/>
      <c r="BA15" s="45"/>
      <c r="BB15" s="41"/>
      <c r="BC15" s="43"/>
      <c r="BD15" s="41"/>
      <c r="BE15" s="295" t="s">
        <v>568</v>
      </c>
      <c r="BF15" s="296"/>
      <c r="BG15" s="297">
        <f t="shared" si="0"/>
        <v>280</v>
      </c>
      <c r="BH15" s="298"/>
      <c r="BI15" s="195">
        <v>280</v>
      </c>
      <c r="BJ15" s="195"/>
      <c r="BN15" s="284" t="s">
        <v>564</v>
      </c>
      <c r="BO15" s="285"/>
      <c r="BP15" s="238"/>
      <c r="BQ15" s="274"/>
      <c r="BR15" s="263"/>
      <c r="BS15" s="263"/>
      <c r="BT15" s="263"/>
      <c r="BU15" s="263"/>
      <c r="BV15" s="275"/>
    </row>
    <row r="16" spans="1:74" x14ac:dyDescent="0.2">
      <c r="A16" s="114" t="s">
        <v>175</v>
      </c>
      <c r="B16" s="114"/>
      <c r="C16" s="114"/>
      <c r="D16" s="114" t="s">
        <v>49</v>
      </c>
      <c r="E16" s="114"/>
      <c r="F16" s="114"/>
      <c r="G16" s="114" t="s">
        <v>181</v>
      </c>
      <c r="H16" s="114"/>
      <c r="I16" s="22">
        <f>100+20</f>
        <v>120</v>
      </c>
      <c r="J16" s="128"/>
      <c r="K16" s="128"/>
      <c r="L16" s="39"/>
      <c r="M16" s="109" t="s">
        <v>220</v>
      </c>
      <c r="N16" s="111"/>
      <c r="O16" s="21">
        <f>90+20</f>
        <v>110</v>
      </c>
      <c r="P16" s="115"/>
      <c r="Q16" s="116"/>
      <c r="R16" s="43"/>
      <c r="S16" s="115"/>
      <c r="T16" s="116"/>
      <c r="U16" s="43"/>
      <c r="V16" s="115"/>
      <c r="W16" s="116"/>
      <c r="X16" s="43"/>
      <c r="Y16" s="109" t="s">
        <v>123</v>
      </c>
      <c r="Z16" s="111"/>
      <c r="AA16" s="20">
        <v>20</v>
      </c>
      <c r="AB16" s="128"/>
      <c r="AC16" s="128"/>
      <c r="AD16" s="41"/>
      <c r="AE16" s="114" t="s">
        <v>235</v>
      </c>
      <c r="AF16" s="114"/>
      <c r="AG16" s="22">
        <v>110</v>
      </c>
      <c r="AH16" s="128"/>
      <c r="AI16" s="128"/>
      <c r="AJ16" s="41"/>
      <c r="AK16" s="128"/>
      <c r="AL16" s="128"/>
      <c r="AM16" s="41"/>
      <c r="AN16" s="128"/>
      <c r="AO16" s="128"/>
      <c r="AP16" s="41"/>
      <c r="AQ16" s="128"/>
      <c r="AR16" s="128"/>
      <c r="AS16" s="41"/>
      <c r="AT16" s="43"/>
      <c r="AU16" s="41"/>
      <c r="AV16" s="128"/>
      <c r="AW16" s="128"/>
      <c r="AX16" s="46"/>
      <c r="AY16" s="43"/>
      <c r="AZ16" s="41"/>
      <c r="BA16" s="45"/>
      <c r="BB16" s="41"/>
      <c r="BC16" s="43"/>
      <c r="BD16" s="41"/>
      <c r="BE16" s="295" t="s">
        <v>566</v>
      </c>
      <c r="BF16" s="296"/>
      <c r="BG16" s="297">
        <f t="shared" si="0"/>
        <v>360</v>
      </c>
      <c r="BH16" s="298"/>
      <c r="BI16" s="195">
        <v>360</v>
      </c>
      <c r="BJ16" s="195"/>
      <c r="BN16" s="284" t="s">
        <v>562</v>
      </c>
      <c r="BO16" s="285"/>
      <c r="BP16" s="238"/>
      <c r="BQ16" s="274" t="s">
        <v>570</v>
      </c>
      <c r="BR16" s="263"/>
      <c r="BS16" s="263"/>
      <c r="BT16" s="263">
        <f>360+150+100</f>
        <v>610</v>
      </c>
      <c r="BU16" s="263"/>
      <c r="BV16" s="275" t="s">
        <v>560</v>
      </c>
    </row>
    <row r="17" spans="1:74" x14ac:dyDescent="0.2">
      <c r="A17" s="114" t="s">
        <v>342</v>
      </c>
      <c r="B17" s="114"/>
      <c r="C17" s="114"/>
      <c r="D17" s="114" t="s">
        <v>49</v>
      </c>
      <c r="E17" s="114"/>
      <c r="F17" s="114"/>
      <c r="G17" s="115"/>
      <c r="H17" s="116"/>
      <c r="I17" s="43"/>
      <c r="J17" s="115"/>
      <c r="K17" s="116"/>
      <c r="L17" s="43"/>
      <c r="M17" s="115"/>
      <c r="N17" s="116"/>
      <c r="O17" s="43"/>
      <c r="P17" s="115"/>
      <c r="Q17" s="116"/>
      <c r="R17" s="43"/>
      <c r="S17" s="115"/>
      <c r="T17" s="116"/>
      <c r="U17" s="43"/>
      <c r="V17" s="115"/>
      <c r="W17" s="116"/>
      <c r="X17" s="43"/>
      <c r="Y17" s="109" t="s">
        <v>123</v>
      </c>
      <c r="Z17" s="111"/>
      <c r="AA17" s="21">
        <v>20</v>
      </c>
      <c r="AB17" s="109" t="s">
        <v>235</v>
      </c>
      <c r="AC17" s="111"/>
      <c r="AD17" s="21">
        <v>110</v>
      </c>
      <c r="AE17" s="109" t="s">
        <v>123</v>
      </c>
      <c r="AF17" s="111"/>
      <c r="AG17" s="20">
        <v>20</v>
      </c>
      <c r="AH17" s="115"/>
      <c r="AI17" s="116"/>
      <c r="AJ17" s="43"/>
      <c r="AK17" s="115"/>
      <c r="AL17" s="116"/>
      <c r="AM17" s="43"/>
      <c r="AN17" s="115"/>
      <c r="AO17" s="116"/>
      <c r="AP17" s="43"/>
      <c r="AQ17" s="115"/>
      <c r="AR17" s="116"/>
      <c r="AS17" s="41"/>
      <c r="AT17" s="43"/>
      <c r="AU17" s="41"/>
      <c r="AV17" s="115"/>
      <c r="AW17" s="116"/>
      <c r="AX17" s="46"/>
      <c r="AY17" s="43"/>
      <c r="AZ17" s="41"/>
      <c r="BA17" s="45"/>
      <c r="BB17" s="41"/>
      <c r="BC17" s="43"/>
      <c r="BD17" s="41"/>
      <c r="BE17" s="295"/>
      <c r="BF17" s="296"/>
      <c r="BG17" s="297">
        <f t="shared" si="0"/>
        <v>150</v>
      </c>
      <c r="BH17" s="298"/>
      <c r="BI17" s="195">
        <v>150</v>
      </c>
      <c r="BJ17" s="195"/>
      <c r="BN17" s="286"/>
      <c r="BO17" s="287"/>
      <c r="BP17" s="230"/>
      <c r="BQ17" s="274"/>
      <c r="BR17" s="263"/>
      <c r="BS17" s="263"/>
      <c r="BT17" s="263"/>
      <c r="BU17" s="263"/>
      <c r="BV17" s="275"/>
    </row>
    <row r="18" spans="1:74" x14ac:dyDescent="0.2">
      <c r="A18" s="114" t="s">
        <v>376</v>
      </c>
      <c r="B18" s="114"/>
      <c r="C18" s="114"/>
      <c r="D18" s="114" t="s">
        <v>49</v>
      </c>
      <c r="E18" s="114"/>
      <c r="F18" s="114"/>
      <c r="G18" s="114" t="s">
        <v>123</v>
      </c>
      <c r="H18" s="114"/>
      <c r="I18" s="22">
        <v>20</v>
      </c>
      <c r="J18" s="114" t="s">
        <v>123</v>
      </c>
      <c r="K18" s="114"/>
      <c r="L18" s="19">
        <v>20</v>
      </c>
      <c r="M18" s="109" t="s">
        <v>123</v>
      </c>
      <c r="N18" s="111"/>
      <c r="O18" s="21">
        <v>20</v>
      </c>
      <c r="P18" s="115"/>
      <c r="Q18" s="116"/>
      <c r="R18" s="43"/>
      <c r="S18" s="115"/>
      <c r="T18" s="116"/>
      <c r="U18" s="43"/>
      <c r="V18" s="115"/>
      <c r="W18" s="116"/>
      <c r="X18" s="43"/>
      <c r="Y18" s="115"/>
      <c r="Z18" s="116"/>
      <c r="AA18" s="43"/>
      <c r="AB18" s="109" t="s">
        <v>123</v>
      </c>
      <c r="AC18" s="111"/>
      <c r="AD18" s="21">
        <v>20</v>
      </c>
      <c r="AE18" s="109" t="s">
        <v>123</v>
      </c>
      <c r="AF18" s="111"/>
      <c r="AG18" s="20">
        <v>20</v>
      </c>
      <c r="AH18" s="115"/>
      <c r="AI18" s="116"/>
      <c r="AJ18" s="43"/>
      <c r="AK18" s="115"/>
      <c r="AL18" s="116"/>
      <c r="AM18" s="43"/>
      <c r="AN18" s="115"/>
      <c r="AO18" s="116"/>
      <c r="AP18" s="43"/>
      <c r="AQ18" s="115"/>
      <c r="AR18" s="116"/>
      <c r="AS18" s="41"/>
      <c r="AT18" s="43"/>
      <c r="AU18" s="41"/>
      <c r="AV18" s="115"/>
      <c r="AW18" s="116"/>
      <c r="AX18" s="46"/>
      <c r="AY18" s="43"/>
      <c r="AZ18" s="41"/>
      <c r="BA18" s="45"/>
      <c r="BB18" s="41"/>
      <c r="BC18" s="43"/>
      <c r="BD18" s="41"/>
      <c r="BE18" s="295"/>
      <c r="BF18" s="296"/>
      <c r="BG18" s="297">
        <f t="shared" si="0"/>
        <v>100</v>
      </c>
      <c r="BH18" s="298"/>
      <c r="BI18" s="195">
        <v>100</v>
      </c>
      <c r="BJ18" s="195"/>
      <c r="BN18" s="286"/>
      <c r="BO18" s="287"/>
      <c r="BP18" s="230"/>
      <c r="BQ18" s="274"/>
      <c r="BR18" s="263"/>
      <c r="BS18" s="263"/>
      <c r="BT18" s="263"/>
      <c r="BU18" s="263"/>
      <c r="BV18" s="275"/>
    </row>
    <row r="19" spans="1:74" x14ac:dyDescent="0.2">
      <c r="A19" s="114" t="s">
        <v>176</v>
      </c>
      <c r="B19" s="114"/>
      <c r="C19" s="114"/>
      <c r="D19" s="114" t="s">
        <v>48</v>
      </c>
      <c r="E19" s="114"/>
      <c r="F19" s="114"/>
      <c r="G19" s="114" t="s">
        <v>182</v>
      </c>
      <c r="H19" s="114"/>
      <c r="I19" s="22">
        <f>80+20</f>
        <v>100</v>
      </c>
      <c r="J19" s="114" t="s">
        <v>123</v>
      </c>
      <c r="K19" s="114"/>
      <c r="L19" s="19">
        <v>20</v>
      </c>
      <c r="M19" s="115"/>
      <c r="N19" s="116"/>
      <c r="O19" s="43"/>
      <c r="P19" s="115"/>
      <c r="Q19" s="116"/>
      <c r="R19" s="43"/>
      <c r="S19" s="115"/>
      <c r="T19" s="116"/>
      <c r="U19" s="43"/>
      <c r="V19" s="115"/>
      <c r="W19" s="116"/>
      <c r="X19" s="43"/>
      <c r="Y19" s="115"/>
      <c r="Z19" s="116"/>
      <c r="AA19" s="46"/>
      <c r="AB19" s="128"/>
      <c r="AC19" s="128"/>
      <c r="AD19" s="41"/>
      <c r="AE19" s="128"/>
      <c r="AF19" s="128"/>
      <c r="AG19" s="41"/>
      <c r="AH19" s="128"/>
      <c r="AI19" s="128"/>
      <c r="AJ19" s="41"/>
      <c r="AK19" s="128"/>
      <c r="AL19" s="128"/>
      <c r="AM19" s="41"/>
      <c r="AN19" s="128"/>
      <c r="AO19" s="128"/>
      <c r="AP19" s="41"/>
      <c r="AQ19" s="128"/>
      <c r="AR19" s="128"/>
      <c r="AS19" s="41"/>
      <c r="AT19" s="43"/>
      <c r="AU19" s="41"/>
      <c r="AV19" s="128"/>
      <c r="AW19" s="128"/>
      <c r="AX19" s="46"/>
      <c r="AY19" s="43"/>
      <c r="AZ19" s="41"/>
      <c r="BA19" s="45"/>
      <c r="BB19" s="41"/>
      <c r="BC19" s="43"/>
      <c r="BD19" s="41"/>
      <c r="BE19" s="295"/>
      <c r="BF19" s="296"/>
      <c r="BG19" s="297">
        <f t="shared" si="0"/>
        <v>120</v>
      </c>
      <c r="BH19" s="298"/>
      <c r="BI19" s="195">
        <v>120</v>
      </c>
      <c r="BJ19" s="195"/>
      <c r="BN19" s="286"/>
      <c r="BO19" s="287"/>
      <c r="BP19" s="230"/>
      <c r="BQ19" s="274" t="s">
        <v>572</v>
      </c>
      <c r="BR19" s="263"/>
      <c r="BS19" s="263"/>
      <c r="BT19" s="263">
        <f>100+280</f>
        <v>380</v>
      </c>
      <c r="BU19" s="263"/>
      <c r="BV19" s="275" t="s">
        <v>566</v>
      </c>
    </row>
    <row r="20" spans="1:74" x14ac:dyDescent="0.2">
      <c r="A20" s="114" t="s">
        <v>339</v>
      </c>
      <c r="B20" s="114"/>
      <c r="C20" s="114"/>
      <c r="D20" s="114" t="s">
        <v>48</v>
      </c>
      <c r="E20" s="114"/>
      <c r="F20" s="114"/>
      <c r="G20" s="114" t="s">
        <v>123</v>
      </c>
      <c r="H20" s="114"/>
      <c r="I20" s="22">
        <v>20</v>
      </c>
      <c r="J20" s="114" t="s">
        <v>181</v>
      </c>
      <c r="K20" s="114"/>
      <c r="L20" s="19">
        <f>100+20</f>
        <v>120</v>
      </c>
      <c r="M20" s="109" t="s">
        <v>123</v>
      </c>
      <c r="N20" s="111"/>
      <c r="O20" s="21">
        <v>20</v>
      </c>
      <c r="P20" s="115"/>
      <c r="Q20" s="116"/>
      <c r="R20" s="43"/>
      <c r="S20" s="115"/>
      <c r="T20" s="116"/>
      <c r="U20" s="43"/>
      <c r="V20" s="115"/>
      <c r="W20" s="116"/>
      <c r="X20" s="43"/>
      <c r="Y20" s="109" t="s">
        <v>241</v>
      </c>
      <c r="Z20" s="111"/>
      <c r="AA20" s="21">
        <v>100</v>
      </c>
      <c r="AB20" s="109" t="s">
        <v>123</v>
      </c>
      <c r="AC20" s="111"/>
      <c r="AD20" s="21">
        <v>20</v>
      </c>
      <c r="AE20" s="109" t="s">
        <v>123</v>
      </c>
      <c r="AF20" s="111"/>
      <c r="AG20" s="20">
        <v>20</v>
      </c>
      <c r="AH20" s="115"/>
      <c r="AI20" s="116"/>
      <c r="AJ20" s="43"/>
      <c r="AK20" s="115"/>
      <c r="AL20" s="116"/>
      <c r="AM20" s="43"/>
      <c r="AN20" s="115"/>
      <c r="AO20" s="116"/>
      <c r="AP20" s="43"/>
      <c r="AQ20" s="115"/>
      <c r="AR20" s="116"/>
      <c r="AS20" s="41"/>
      <c r="AT20" s="43"/>
      <c r="AU20" s="41"/>
      <c r="AV20" s="115"/>
      <c r="AW20" s="116"/>
      <c r="AX20" s="46"/>
      <c r="AY20" s="43"/>
      <c r="AZ20" s="41"/>
      <c r="BA20" s="45"/>
      <c r="BB20" s="41"/>
      <c r="BC20" s="43"/>
      <c r="BD20" s="41"/>
      <c r="BE20" s="295" t="s">
        <v>563</v>
      </c>
      <c r="BF20" s="296"/>
      <c r="BG20" s="297">
        <f t="shared" si="0"/>
        <v>300</v>
      </c>
      <c r="BH20" s="298"/>
      <c r="BI20" s="90">
        <f>(120+100+20+20+20)</f>
        <v>280</v>
      </c>
      <c r="BJ20" s="90"/>
      <c r="BK20" t="s">
        <v>555</v>
      </c>
      <c r="BN20" s="284" t="s">
        <v>564</v>
      </c>
      <c r="BO20" s="285"/>
      <c r="BP20" s="238"/>
      <c r="BQ20" s="274"/>
      <c r="BR20" s="263"/>
      <c r="BS20" s="263"/>
      <c r="BT20" s="263"/>
      <c r="BU20" s="263"/>
      <c r="BV20" s="275"/>
    </row>
    <row r="21" spans="1:74" x14ac:dyDescent="0.2">
      <c r="A21" s="109" t="s">
        <v>185</v>
      </c>
      <c r="B21" s="110"/>
      <c r="C21" s="111"/>
      <c r="D21" s="109" t="s">
        <v>186</v>
      </c>
      <c r="E21" s="110"/>
      <c r="F21" s="111"/>
      <c r="G21" s="109" t="s">
        <v>123</v>
      </c>
      <c r="H21" s="111"/>
      <c r="I21" s="22">
        <v>20</v>
      </c>
      <c r="J21" s="115"/>
      <c r="K21" s="116"/>
      <c r="L21" s="40"/>
      <c r="M21" s="109" t="s">
        <v>221</v>
      </c>
      <c r="N21" s="111"/>
      <c r="O21" s="21">
        <f>80+20</f>
        <v>100</v>
      </c>
      <c r="P21" s="115"/>
      <c r="Q21" s="116"/>
      <c r="R21" s="43"/>
      <c r="S21" s="115"/>
      <c r="T21" s="116"/>
      <c r="U21" s="43"/>
      <c r="V21" s="115"/>
      <c r="W21" s="116"/>
      <c r="X21" s="43"/>
      <c r="Y21" s="115"/>
      <c r="Z21" s="116"/>
      <c r="AA21" s="43"/>
      <c r="AB21" s="115"/>
      <c r="AC21" s="116"/>
      <c r="AD21" s="43"/>
      <c r="AE21" s="115"/>
      <c r="AF21" s="116"/>
      <c r="AG21" s="46"/>
      <c r="AH21" s="115"/>
      <c r="AI21" s="116"/>
      <c r="AJ21" s="43"/>
      <c r="AK21" s="115"/>
      <c r="AL21" s="116"/>
      <c r="AM21" s="43"/>
      <c r="AN21" s="115"/>
      <c r="AO21" s="116"/>
      <c r="AP21" s="43"/>
      <c r="AQ21" s="115"/>
      <c r="AR21" s="116"/>
      <c r="AS21" s="41"/>
      <c r="AT21" s="43"/>
      <c r="AU21" s="41"/>
      <c r="AV21" s="115"/>
      <c r="AW21" s="116"/>
      <c r="AX21" s="46"/>
      <c r="AY21" s="43"/>
      <c r="AZ21" s="41"/>
      <c r="BA21" s="45"/>
      <c r="BB21" s="41"/>
      <c r="BC21" s="43"/>
      <c r="BD21" s="41"/>
      <c r="BE21" s="295"/>
      <c r="BF21" s="296"/>
      <c r="BG21" s="297">
        <f t="shared" si="0"/>
        <v>120</v>
      </c>
      <c r="BH21" s="298"/>
      <c r="BI21" s="195">
        <v>120</v>
      </c>
      <c r="BJ21" s="195"/>
      <c r="BN21" s="284"/>
      <c r="BO21" s="285"/>
      <c r="BP21" s="238"/>
      <c r="BQ21" s="274" t="s">
        <v>577</v>
      </c>
      <c r="BR21" s="263"/>
      <c r="BS21" s="263"/>
      <c r="BT21" s="263">
        <v>120</v>
      </c>
      <c r="BU21" s="263"/>
      <c r="BV21" s="275"/>
    </row>
    <row r="22" spans="1:74" x14ac:dyDescent="0.2">
      <c r="A22" s="114" t="s">
        <v>183</v>
      </c>
      <c r="B22" s="114"/>
      <c r="C22" s="114"/>
      <c r="D22" s="114" t="s">
        <v>67</v>
      </c>
      <c r="E22" s="114"/>
      <c r="F22" s="114"/>
      <c r="G22" s="109" t="s">
        <v>123</v>
      </c>
      <c r="H22" s="111"/>
      <c r="I22" s="22">
        <v>20</v>
      </c>
      <c r="J22" s="109" t="s">
        <v>123</v>
      </c>
      <c r="K22" s="111"/>
      <c r="L22" s="21">
        <v>20</v>
      </c>
      <c r="M22" s="109" t="s">
        <v>123</v>
      </c>
      <c r="N22" s="111"/>
      <c r="O22" s="21">
        <v>20</v>
      </c>
      <c r="P22" s="115"/>
      <c r="Q22" s="116"/>
      <c r="R22" s="43"/>
      <c r="S22" s="115"/>
      <c r="T22" s="116"/>
      <c r="U22" s="43"/>
      <c r="V22" s="115"/>
      <c r="W22" s="116"/>
      <c r="X22" s="43"/>
      <c r="Y22" s="115"/>
      <c r="Z22" s="116"/>
      <c r="AA22" s="43"/>
      <c r="AB22" s="115"/>
      <c r="AC22" s="116"/>
      <c r="AD22" s="43"/>
      <c r="AE22" s="115"/>
      <c r="AF22" s="116"/>
      <c r="AG22" s="46"/>
      <c r="AH22" s="115"/>
      <c r="AI22" s="116"/>
      <c r="AJ22" s="43"/>
      <c r="AK22" s="115"/>
      <c r="AL22" s="116"/>
      <c r="AM22" s="43"/>
      <c r="AN22" s="115"/>
      <c r="AO22" s="116"/>
      <c r="AP22" s="43"/>
      <c r="AQ22" s="115"/>
      <c r="AR22" s="116"/>
      <c r="AS22" s="41"/>
      <c r="AT22" s="43"/>
      <c r="AU22" s="41"/>
      <c r="AV22" s="115"/>
      <c r="AW22" s="116"/>
      <c r="AX22" s="46"/>
      <c r="AY22" s="43"/>
      <c r="AZ22" s="41"/>
      <c r="BA22" s="45"/>
      <c r="BB22" s="41"/>
      <c r="BC22" s="43"/>
      <c r="BD22" s="41"/>
      <c r="BE22" s="295"/>
      <c r="BF22" s="296"/>
      <c r="BG22" s="297">
        <f t="shared" si="0"/>
        <v>60</v>
      </c>
      <c r="BH22" s="298"/>
      <c r="BI22" s="195">
        <v>60</v>
      </c>
      <c r="BJ22" s="195"/>
      <c r="BN22" s="284"/>
      <c r="BO22" s="285"/>
      <c r="BP22" s="238"/>
      <c r="BQ22" s="274" t="s">
        <v>578</v>
      </c>
      <c r="BR22" s="263"/>
      <c r="BS22" s="263"/>
      <c r="BT22" s="263">
        <v>60</v>
      </c>
      <c r="BU22" s="263"/>
      <c r="BV22" s="275"/>
    </row>
    <row r="23" spans="1:74" x14ac:dyDescent="0.2">
      <c r="A23" s="114" t="s">
        <v>223</v>
      </c>
      <c r="B23" s="114"/>
      <c r="C23" s="114"/>
      <c r="D23" s="114" t="s">
        <v>184</v>
      </c>
      <c r="E23" s="114"/>
      <c r="F23" s="114"/>
      <c r="G23" s="109" t="s">
        <v>123</v>
      </c>
      <c r="H23" s="111"/>
      <c r="I23" s="22">
        <v>20</v>
      </c>
      <c r="J23" s="109" t="s">
        <v>179</v>
      </c>
      <c r="K23" s="111"/>
      <c r="L23" s="21">
        <f>90+20</f>
        <v>110</v>
      </c>
      <c r="M23" s="109" t="s">
        <v>123</v>
      </c>
      <c r="N23" s="111"/>
      <c r="O23" s="21">
        <v>20</v>
      </c>
      <c r="P23" s="115"/>
      <c r="Q23" s="116"/>
      <c r="R23" s="43"/>
      <c r="S23" s="115"/>
      <c r="T23" s="116"/>
      <c r="U23" s="43"/>
      <c r="V23" s="115"/>
      <c r="W23" s="116"/>
      <c r="X23" s="43"/>
      <c r="Y23" s="115"/>
      <c r="Z23" s="116"/>
      <c r="AA23" s="43"/>
      <c r="AB23" s="115"/>
      <c r="AC23" s="116"/>
      <c r="AD23" s="43"/>
      <c r="AE23" s="115"/>
      <c r="AF23" s="116"/>
      <c r="AG23" s="46"/>
      <c r="AH23" s="115"/>
      <c r="AI23" s="116"/>
      <c r="AJ23" s="43"/>
      <c r="AK23" s="115"/>
      <c r="AL23" s="116"/>
      <c r="AM23" s="43"/>
      <c r="AN23" s="115"/>
      <c r="AO23" s="116"/>
      <c r="AP23" s="43"/>
      <c r="AQ23" s="115"/>
      <c r="AR23" s="116"/>
      <c r="AS23" s="41"/>
      <c r="AT23" s="43"/>
      <c r="AU23" s="41"/>
      <c r="AV23" s="115"/>
      <c r="AW23" s="116"/>
      <c r="AX23" s="46"/>
      <c r="AY23" s="43"/>
      <c r="AZ23" s="41"/>
      <c r="BA23" s="45"/>
      <c r="BB23" s="41"/>
      <c r="BC23" s="43"/>
      <c r="BD23" s="41"/>
      <c r="BE23" s="295"/>
      <c r="BF23" s="296"/>
      <c r="BG23" s="297">
        <f t="shared" si="0"/>
        <v>150</v>
      </c>
      <c r="BH23" s="298"/>
      <c r="BI23" s="195">
        <v>150</v>
      </c>
      <c r="BJ23" s="195"/>
      <c r="BN23" s="284"/>
      <c r="BO23" s="285"/>
      <c r="BP23" s="238"/>
      <c r="BQ23" s="274" t="s">
        <v>579</v>
      </c>
      <c r="BR23" s="263"/>
      <c r="BS23" s="263"/>
      <c r="BT23" s="263">
        <v>150</v>
      </c>
      <c r="BU23" s="263"/>
      <c r="BV23" s="275"/>
    </row>
    <row r="24" spans="1:74" x14ac:dyDescent="0.2">
      <c r="A24" s="114" t="s">
        <v>258</v>
      </c>
      <c r="B24" s="114"/>
      <c r="C24" s="114"/>
      <c r="D24" s="114" t="s">
        <v>257</v>
      </c>
      <c r="E24" s="114"/>
      <c r="F24" s="114"/>
      <c r="G24" s="115"/>
      <c r="H24" s="116"/>
      <c r="I24" s="43"/>
      <c r="J24" s="115"/>
      <c r="K24" s="116"/>
      <c r="L24" s="43"/>
      <c r="M24" s="115"/>
      <c r="N24" s="116"/>
      <c r="O24" s="43"/>
      <c r="P24" s="109" t="s">
        <v>123</v>
      </c>
      <c r="Q24" s="111"/>
      <c r="R24" s="21">
        <v>20</v>
      </c>
      <c r="S24" s="115"/>
      <c r="T24" s="116"/>
      <c r="U24" s="43"/>
      <c r="V24" s="115"/>
      <c r="W24" s="116"/>
      <c r="X24" s="43"/>
      <c r="Y24" s="115"/>
      <c r="Z24" s="116"/>
      <c r="AA24" s="43"/>
      <c r="AB24" s="115"/>
      <c r="AC24" s="116"/>
      <c r="AD24" s="43"/>
      <c r="AE24" s="115"/>
      <c r="AF24" s="116"/>
      <c r="AG24" s="46"/>
      <c r="AH24" s="115"/>
      <c r="AI24" s="116"/>
      <c r="AJ24" s="43"/>
      <c r="AK24" s="115"/>
      <c r="AL24" s="116"/>
      <c r="AM24" s="43"/>
      <c r="AN24" s="115"/>
      <c r="AO24" s="116"/>
      <c r="AP24" s="43"/>
      <c r="AQ24" s="115"/>
      <c r="AR24" s="116"/>
      <c r="AS24" s="41"/>
      <c r="AT24" s="43"/>
      <c r="AU24" s="41"/>
      <c r="AV24" s="115"/>
      <c r="AW24" s="116"/>
      <c r="AX24" s="46"/>
      <c r="AY24" s="43"/>
      <c r="AZ24" s="41"/>
      <c r="BA24" s="45"/>
      <c r="BB24" s="41"/>
      <c r="BC24" s="43"/>
      <c r="BD24" s="41"/>
      <c r="BE24" s="295"/>
      <c r="BF24" s="296"/>
      <c r="BG24" s="297">
        <f t="shared" si="0"/>
        <v>20</v>
      </c>
      <c r="BH24" s="298"/>
      <c r="BI24" s="195">
        <v>20</v>
      </c>
      <c r="BJ24" s="195"/>
      <c r="BN24" s="284"/>
      <c r="BO24" s="285"/>
      <c r="BP24" s="238"/>
      <c r="BQ24" s="274" t="s">
        <v>580</v>
      </c>
      <c r="BR24" s="263"/>
      <c r="BS24" s="263"/>
      <c r="BT24" s="263">
        <f>20+60+200</f>
        <v>280</v>
      </c>
      <c r="BU24" s="263"/>
      <c r="BV24" s="275" t="s">
        <v>567</v>
      </c>
    </row>
    <row r="25" spans="1:74" x14ac:dyDescent="0.2">
      <c r="A25" s="114" t="s">
        <v>259</v>
      </c>
      <c r="B25" s="114"/>
      <c r="C25" s="114"/>
      <c r="D25" s="114" t="s">
        <v>257</v>
      </c>
      <c r="E25" s="114"/>
      <c r="F25" s="114"/>
      <c r="G25" s="115"/>
      <c r="H25" s="116"/>
      <c r="I25" s="43"/>
      <c r="J25" s="115"/>
      <c r="K25" s="116"/>
      <c r="L25" s="43"/>
      <c r="M25" s="115"/>
      <c r="N25" s="116"/>
      <c r="O25" s="43"/>
      <c r="P25" s="109" t="s">
        <v>123</v>
      </c>
      <c r="Q25" s="111"/>
      <c r="R25" s="21">
        <v>20</v>
      </c>
      <c r="S25" s="109" t="s">
        <v>262</v>
      </c>
      <c r="T25" s="111"/>
      <c r="U25" s="21">
        <v>20</v>
      </c>
      <c r="V25" s="109" t="s">
        <v>123</v>
      </c>
      <c r="W25" s="111"/>
      <c r="X25" s="21">
        <v>20</v>
      </c>
      <c r="Y25" s="115"/>
      <c r="Z25" s="116"/>
      <c r="AA25" s="43"/>
      <c r="AB25" s="115"/>
      <c r="AC25" s="116"/>
      <c r="AD25" s="43"/>
      <c r="AE25" s="115"/>
      <c r="AF25" s="116"/>
      <c r="AG25" s="46"/>
      <c r="AH25" s="115"/>
      <c r="AI25" s="116"/>
      <c r="AJ25" s="43"/>
      <c r="AK25" s="115"/>
      <c r="AL25" s="116"/>
      <c r="AM25" s="43"/>
      <c r="AN25" s="115"/>
      <c r="AO25" s="116"/>
      <c r="AP25" s="43"/>
      <c r="AQ25" s="115"/>
      <c r="AR25" s="116"/>
      <c r="AS25" s="41"/>
      <c r="AT25" s="43"/>
      <c r="AU25" s="41"/>
      <c r="AV25" s="115"/>
      <c r="AW25" s="116"/>
      <c r="AX25" s="46"/>
      <c r="AY25" s="43"/>
      <c r="AZ25" s="41"/>
      <c r="BA25" s="45"/>
      <c r="BB25" s="41"/>
      <c r="BC25" s="43"/>
      <c r="BD25" s="41"/>
      <c r="BE25" s="295"/>
      <c r="BF25" s="296"/>
      <c r="BG25" s="297">
        <f t="shared" si="0"/>
        <v>60</v>
      </c>
      <c r="BH25" s="298"/>
      <c r="BI25" s="195">
        <v>60</v>
      </c>
      <c r="BJ25" s="195"/>
      <c r="BN25" s="284"/>
      <c r="BO25" s="285"/>
      <c r="BP25" s="238"/>
      <c r="BQ25" s="274"/>
      <c r="BR25" s="263"/>
      <c r="BS25" s="263"/>
      <c r="BT25" s="263"/>
      <c r="BU25" s="263"/>
      <c r="BV25" s="275"/>
    </row>
    <row r="26" spans="1:74" x14ac:dyDescent="0.2">
      <c r="A26" s="114" t="s">
        <v>298</v>
      </c>
      <c r="B26" s="114"/>
      <c r="C26" s="114"/>
      <c r="D26" s="114" t="s">
        <v>257</v>
      </c>
      <c r="E26" s="114"/>
      <c r="F26" s="114"/>
      <c r="G26" s="115"/>
      <c r="H26" s="116"/>
      <c r="I26" s="43"/>
      <c r="J26" s="115"/>
      <c r="K26" s="116"/>
      <c r="L26" s="43"/>
      <c r="M26" s="115"/>
      <c r="N26" s="116"/>
      <c r="O26" s="43"/>
      <c r="P26" s="115"/>
      <c r="Q26" s="116"/>
      <c r="R26" s="43"/>
      <c r="S26" s="109" t="s">
        <v>299</v>
      </c>
      <c r="T26" s="111"/>
      <c r="U26" s="21">
        <v>100</v>
      </c>
      <c r="V26" s="109" t="s">
        <v>299</v>
      </c>
      <c r="W26" s="111"/>
      <c r="X26" s="21">
        <v>100</v>
      </c>
      <c r="Y26" s="115"/>
      <c r="Z26" s="116"/>
      <c r="AA26" s="43"/>
      <c r="AB26" s="115"/>
      <c r="AC26" s="116"/>
      <c r="AD26" s="43"/>
      <c r="AE26" s="115"/>
      <c r="AF26" s="116"/>
      <c r="AG26" s="46"/>
      <c r="AH26" s="115"/>
      <c r="AI26" s="116"/>
      <c r="AJ26" s="43"/>
      <c r="AK26" s="115"/>
      <c r="AL26" s="116"/>
      <c r="AM26" s="43"/>
      <c r="AN26" s="115"/>
      <c r="AO26" s="116"/>
      <c r="AP26" s="43"/>
      <c r="AQ26" s="115"/>
      <c r="AR26" s="116"/>
      <c r="AS26" s="41"/>
      <c r="AT26" s="43"/>
      <c r="AU26" s="41"/>
      <c r="AV26" s="115"/>
      <c r="AW26" s="116"/>
      <c r="AX26" s="46"/>
      <c r="AY26" s="43"/>
      <c r="AZ26" s="41"/>
      <c r="BA26" s="45"/>
      <c r="BB26" s="41"/>
      <c r="BC26" s="43"/>
      <c r="BD26" s="41"/>
      <c r="BE26" s="295"/>
      <c r="BF26" s="296"/>
      <c r="BG26" s="297">
        <f t="shared" si="0"/>
        <v>200</v>
      </c>
      <c r="BH26" s="298"/>
      <c r="BI26" s="195">
        <v>200</v>
      </c>
      <c r="BJ26" s="195"/>
      <c r="BN26" s="284"/>
      <c r="BO26" s="285"/>
      <c r="BP26" s="238"/>
      <c r="BQ26" s="274"/>
      <c r="BR26" s="263"/>
      <c r="BS26" s="263"/>
      <c r="BT26" s="263"/>
      <c r="BU26" s="263"/>
      <c r="BV26" s="275"/>
    </row>
    <row r="27" spans="1:74" x14ac:dyDescent="0.2">
      <c r="A27" s="114" t="s">
        <v>312</v>
      </c>
      <c r="B27" s="114"/>
      <c r="C27" s="114"/>
      <c r="D27" s="114" t="s">
        <v>313</v>
      </c>
      <c r="E27" s="114"/>
      <c r="F27" s="114"/>
      <c r="G27" s="115"/>
      <c r="H27" s="116"/>
      <c r="I27" s="43"/>
      <c r="J27" s="115"/>
      <c r="K27" s="116"/>
      <c r="L27" s="43"/>
      <c r="M27" s="115"/>
      <c r="N27" s="116"/>
      <c r="O27" s="43"/>
      <c r="P27" s="115"/>
      <c r="Q27" s="116"/>
      <c r="R27" s="43"/>
      <c r="S27" s="115"/>
      <c r="T27" s="116"/>
      <c r="U27" s="43"/>
      <c r="V27" s="109" t="s">
        <v>235</v>
      </c>
      <c r="W27" s="111"/>
      <c r="X27" s="21">
        <v>110</v>
      </c>
      <c r="Y27" s="115"/>
      <c r="Z27" s="116"/>
      <c r="AA27" s="43"/>
      <c r="AB27" s="115"/>
      <c r="AC27" s="116"/>
      <c r="AD27" s="43"/>
      <c r="AE27" s="115"/>
      <c r="AF27" s="116"/>
      <c r="AG27" s="46"/>
      <c r="AH27" s="115"/>
      <c r="AI27" s="116"/>
      <c r="AJ27" s="43"/>
      <c r="AK27" s="115"/>
      <c r="AL27" s="116"/>
      <c r="AM27" s="43"/>
      <c r="AN27" s="115"/>
      <c r="AO27" s="116"/>
      <c r="AP27" s="43"/>
      <c r="AQ27" s="115"/>
      <c r="AR27" s="116"/>
      <c r="AS27" s="41"/>
      <c r="AT27" s="43"/>
      <c r="AU27" s="41"/>
      <c r="AV27" s="115"/>
      <c r="AW27" s="116"/>
      <c r="AX27" s="46"/>
      <c r="AY27" s="43"/>
      <c r="AZ27" s="41"/>
      <c r="BA27" s="45"/>
      <c r="BB27" s="41"/>
      <c r="BC27" s="43"/>
      <c r="BD27" s="41"/>
      <c r="BE27" s="295"/>
      <c r="BF27" s="296"/>
      <c r="BG27" s="297">
        <f t="shared" si="0"/>
        <v>110</v>
      </c>
      <c r="BH27" s="298"/>
      <c r="BI27" s="195">
        <v>110</v>
      </c>
      <c r="BJ27" s="195"/>
      <c r="BN27" s="284"/>
      <c r="BO27" s="285"/>
      <c r="BP27" s="238"/>
      <c r="BQ27" s="274" t="s">
        <v>581</v>
      </c>
      <c r="BR27" s="263"/>
      <c r="BS27" s="263"/>
      <c r="BT27" s="263">
        <f>110+20</f>
        <v>130</v>
      </c>
      <c r="BU27" s="263"/>
      <c r="BV27" s="275"/>
    </row>
    <row r="28" spans="1:74" x14ac:dyDescent="0.2">
      <c r="A28" s="114" t="s">
        <v>314</v>
      </c>
      <c r="B28" s="114"/>
      <c r="C28" s="114"/>
      <c r="D28" s="114" t="s">
        <v>313</v>
      </c>
      <c r="E28" s="114"/>
      <c r="F28" s="114"/>
      <c r="G28" s="115"/>
      <c r="H28" s="116"/>
      <c r="I28" s="43"/>
      <c r="J28" s="115"/>
      <c r="K28" s="116"/>
      <c r="L28" s="43"/>
      <c r="M28" s="115"/>
      <c r="N28" s="116"/>
      <c r="O28" s="43"/>
      <c r="P28" s="115"/>
      <c r="Q28" s="116"/>
      <c r="R28" s="43"/>
      <c r="S28" s="115"/>
      <c r="T28" s="116"/>
      <c r="U28" s="43"/>
      <c r="V28" s="109" t="s">
        <v>123</v>
      </c>
      <c r="W28" s="111"/>
      <c r="X28" s="21">
        <v>20</v>
      </c>
      <c r="Y28" s="115"/>
      <c r="Z28" s="116"/>
      <c r="AA28" s="43"/>
      <c r="AB28" s="115"/>
      <c r="AC28" s="116"/>
      <c r="AD28" s="43"/>
      <c r="AE28" s="115"/>
      <c r="AF28" s="116"/>
      <c r="AG28" s="46"/>
      <c r="AH28" s="115"/>
      <c r="AI28" s="116"/>
      <c r="AJ28" s="43"/>
      <c r="AK28" s="115"/>
      <c r="AL28" s="116"/>
      <c r="AM28" s="43"/>
      <c r="AN28" s="115"/>
      <c r="AO28" s="116"/>
      <c r="AP28" s="43"/>
      <c r="AQ28" s="115"/>
      <c r="AR28" s="116"/>
      <c r="AS28" s="41"/>
      <c r="AT28" s="43"/>
      <c r="AU28" s="41"/>
      <c r="AV28" s="115"/>
      <c r="AW28" s="116"/>
      <c r="AX28" s="46"/>
      <c r="AY28" s="43"/>
      <c r="AZ28" s="41"/>
      <c r="BA28" s="45"/>
      <c r="BB28" s="41"/>
      <c r="BC28" s="43"/>
      <c r="BD28" s="41"/>
      <c r="BE28" s="295"/>
      <c r="BF28" s="296"/>
      <c r="BG28" s="297">
        <f t="shared" si="0"/>
        <v>20</v>
      </c>
      <c r="BH28" s="298"/>
      <c r="BI28" s="195">
        <v>20</v>
      </c>
      <c r="BJ28" s="195"/>
      <c r="BN28" s="284"/>
      <c r="BO28" s="285"/>
      <c r="BP28" s="238"/>
      <c r="BQ28" s="274"/>
      <c r="BR28" s="263"/>
      <c r="BS28" s="263"/>
      <c r="BT28" s="263"/>
      <c r="BU28" s="263"/>
      <c r="BV28" s="275"/>
    </row>
    <row r="29" spans="1:74" x14ac:dyDescent="0.2">
      <c r="A29" s="114" t="s">
        <v>333</v>
      </c>
      <c r="B29" s="114"/>
      <c r="C29" s="114"/>
      <c r="D29" s="114" t="s">
        <v>332</v>
      </c>
      <c r="E29" s="114"/>
      <c r="F29" s="114"/>
      <c r="G29" s="115"/>
      <c r="H29" s="116"/>
      <c r="I29" s="43"/>
      <c r="J29" s="115"/>
      <c r="K29" s="116"/>
      <c r="L29" s="43"/>
      <c r="M29" s="115"/>
      <c r="N29" s="116"/>
      <c r="O29" s="43"/>
      <c r="P29" s="115"/>
      <c r="Q29" s="116"/>
      <c r="R29" s="43"/>
      <c r="S29" s="115"/>
      <c r="T29" s="116"/>
      <c r="U29" s="43"/>
      <c r="V29" s="115"/>
      <c r="W29" s="116"/>
      <c r="X29" s="43"/>
      <c r="Y29" s="109" t="s">
        <v>299</v>
      </c>
      <c r="Z29" s="111"/>
      <c r="AA29" s="21">
        <v>100</v>
      </c>
      <c r="AB29" s="109" t="s">
        <v>299</v>
      </c>
      <c r="AC29" s="111"/>
      <c r="AD29" s="21">
        <v>100</v>
      </c>
      <c r="AE29" s="109" t="s">
        <v>319</v>
      </c>
      <c r="AF29" s="111"/>
      <c r="AG29" s="20">
        <v>100</v>
      </c>
      <c r="AH29" s="115"/>
      <c r="AI29" s="116"/>
      <c r="AJ29" s="43"/>
      <c r="AK29" s="115"/>
      <c r="AL29" s="116"/>
      <c r="AM29" s="43"/>
      <c r="AN29" s="115"/>
      <c r="AO29" s="116"/>
      <c r="AP29" s="43"/>
      <c r="AQ29" s="115"/>
      <c r="AR29" s="116"/>
      <c r="AS29" s="41"/>
      <c r="AT29" s="43"/>
      <c r="AU29" s="41"/>
      <c r="AV29" s="115"/>
      <c r="AW29" s="116"/>
      <c r="AX29" s="46"/>
      <c r="AY29" s="43"/>
      <c r="AZ29" s="41"/>
      <c r="BA29" s="45"/>
      <c r="BB29" s="41"/>
      <c r="BC29" s="43"/>
      <c r="BD29" s="41"/>
      <c r="BE29" s="295" t="s">
        <v>563</v>
      </c>
      <c r="BF29" s="296"/>
      <c r="BG29" s="297">
        <f t="shared" si="0"/>
        <v>300</v>
      </c>
      <c r="BH29" s="298"/>
      <c r="BI29" s="195">
        <v>300</v>
      </c>
      <c r="BJ29" s="195"/>
      <c r="BN29" s="284" t="s">
        <v>563</v>
      </c>
      <c r="BO29" s="285"/>
      <c r="BP29" s="238"/>
      <c r="BQ29" s="274" t="s">
        <v>571</v>
      </c>
      <c r="BR29" s="263"/>
      <c r="BS29" s="263"/>
      <c r="BT29" s="263">
        <f>300+210</f>
        <v>510</v>
      </c>
      <c r="BU29" s="263"/>
      <c r="BV29" s="275" t="s">
        <v>562</v>
      </c>
    </row>
    <row r="30" spans="1:74" x14ac:dyDescent="0.2">
      <c r="A30" s="114" t="s">
        <v>334</v>
      </c>
      <c r="B30" s="114"/>
      <c r="C30" s="114"/>
      <c r="D30" s="114" t="s">
        <v>332</v>
      </c>
      <c r="E30" s="114"/>
      <c r="F30" s="114"/>
      <c r="G30" s="115"/>
      <c r="H30" s="116"/>
      <c r="I30" s="43"/>
      <c r="J30" s="115"/>
      <c r="K30" s="116"/>
      <c r="L30" s="43"/>
      <c r="M30" s="115"/>
      <c r="N30" s="116"/>
      <c r="O30" s="43"/>
      <c r="P30" s="115"/>
      <c r="Q30" s="116"/>
      <c r="R30" s="43"/>
      <c r="S30" s="115"/>
      <c r="T30" s="116"/>
      <c r="U30" s="43"/>
      <c r="V30" s="115"/>
      <c r="W30" s="116"/>
      <c r="X30" s="43"/>
      <c r="Y30" s="109" t="s">
        <v>235</v>
      </c>
      <c r="Z30" s="111"/>
      <c r="AA30" s="21">
        <v>110</v>
      </c>
      <c r="AB30" s="115"/>
      <c r="AC30" s="116"/>
      <c r="AD30" s="43"/>
      <c r="AE30" s="109" t="s">
        <v>241</v>
      </c>
      <c r="AF30" s="111"/>
      <c r="AG30" s="20">
        <v>100</v>
      </c>
      <c r="AH30" s="115"/>
      <c r="AI30" s="116"/>
      <c r="AJ30" s="43"/>
      <c r="AK30" s="115"/>
      <c r="AL30" s="116"/>
      <c r="AM30" s="43"/>
      <c r="AN30" s="115"/>
      <c r="AO30" s="116"/>
      <c r="AP30" s="43"/>
      <c r="AQ30" s="115"/>
      <c r="AR30" s="116"/>
      <c r="AS30" s="41"/>
      <c r="AT30" s="43"/>
      <c r="AU30" s="41"/>
      <c r="AV30" s="115"/>
      <c r="AW30" s="116"/>
      <c r="AX30" s="46"/>
      <c r="AY30" s="43"/>
      <c r="AZ30" s="41"/>
      <c r="BA30" s="45"/>
      <c r="BB30" s="41"/>
      <c r="BC30" s="43"/>
      <c r="BD30" s="41"/>
      <c r="BE30" s="295"/>
      <c r="BF30" s="296"/>
      <c r="BG30" s="297">
        <f t="shared" si="0"/>
        <v>210</v>
      </c>
      <c r="BH30" s="298"/>
      <c r="BI30" s="195">
        <v>210</v>
      </c>
      <c r="BJ30" s="195"/>
      <c r="BN30" s="286"/>
      <c r="BO30" s="287"/>
      <c r="BP30" s="230"/>
      <c r="BQ30" s="274"/>
      <c r="BR30" s="263"/>
      <c r="BS30" s="263"/>
      <c r="BT30" s="263"/>
      <c r="BU30" s="263"/>
      <c r="BV30" s="275"/>
    </row>
    <row r="31" spans="1:74" ht="17" thickBot="1" x14ac:dyDescent="0.25">
      <c r="A31" s="114" t="s">
        <v>337</v>
      </c>
      <c r="B31" s="114"/>
      <c r="C31" s="114"/>
      <c r="D31" s="114" t="s">
        <v>335</v>
      </c>
      <c r="E31" s="114"/>
      <c r="F31" s="114"/>
      <c r="G31" s="115"/>
      <c r="H31" s="116"/>
      <c r="I31" s="43"/>
      <c r="J31" s="115"/>
      <c r="K31" s="116"/>
      <c r="L31" s="43"/>
      <c r="M31" s="115"/>
      <c r="N31" s="116"/>
      <c r="O31" s="43"/>
      <c r="P31" s="115"/>
      <c r="Q31" s="116"/>
      <c r="R31" s="43"/>
      <c r="S31" s="115"/>
      <c r="T31" s="116"/>
      <c r="U31" s="43"/>
      <c r="V31" s="115"/>
      <c r="W31" s="116"/>
      <c r="X31" s="43"/>
      <c r="Y31" s="109" t="s">
        <v>123</v>
      </c>
      <c r="Z31" s="111"/>
      <c r="AA31" s="21">
        <v>20</v>
      </c>
      <c r="AB31" s="109" t="s">
        <v>234</v>
      </c>
      <c r="AC31" s="111"/>
      <c r="AD31" s="21">
        <v>120</v>
      </c>
      <c r="AE31" s="115"/>
      <c r="AF31" s="116"/>
      <c r="AG31" s="46"/>
      <c r="AH31" s="115"/>
      <c r="AI31" s="116"/>
      <c r="AJ31" s="43"/>
      <c r="AK31" s="115"/>
      <c r="AL31" s="116"/>
      <c r="AM31" s="43"/>
      <c r="AN31" s="115"/>
      <c r="AO31" s="116"/>
      <c r="AP31" s="43"/>
      <c r="AQ31" s="115"/>
      <c r="AR31" s="116"/>
      <c r="AS31" s="41"/>
      <c r="AT31" s="43"/>
      <c r="AU31" s="41"/>
      <c r="AV31" s="115"/>
      <c r="AW31" s="116"/>
      <c r="AX31" s="46"/>
      <c r="AY31" s="43"/>
      <c r="AZ31" s="41"/>
      <c r="BA31" s="45"/>
      <c r="BB31" s="41"/>
      <c r="BC31" s="43"/>
      <c r="BD31" s="41"/>
      <c r="BE31" s="295"/>
      <c r="BF31" s="296"/>
      <c r="BG31" s="297">
        <f t="shared" si="0"/>
        <v>140</v>
      </c>
      <c r="BH31" s="298"/>
      <c r="BI31" s="195">
        <v>140</v>
      </c>
      <c r="BJ31" s="195"/>
      <c r="BN31" s="288"/>
      <c r="BO31" s="289"/>
      <c r="BP31" s="230"/>
      <c r="BQ31" s="274"/>
      <c r="BR31" s="263"/>
      <c r="BS31" s="263"/>
      <c r="BT31" s="263"/>
      <c r="BU31" s="263"/>
      <c r="BV31" s="275"/>
    </row>
    <row r="32" spans="1:74" x14ac:dyDescent="0.2">
      <c r="A32" s="114" t="s">
        <v>338</v>
      </c>
      <c r="B32" s="114"/>
      <c r="C32" s="114"/>
      <c r="D32" s="114" t="s">
        <v>336</v>
      </c>
      <c r="E32" s="114"/>
      <c r="F32" s="114"/>
      <c r="G32" s="115"/>
      <c r="H32" s="116"/>
      <c r="I32" s="43"/>
      <c r="J32" s="115"/>
      <c r="K32" s="116"/>
      <c r="L32" s="43"/>
      <c r="M32" s="115"/>
      <c r="N32" s="116"/>
      <c r="O32" s="43"/>
      <c r="P32" s="115"/>
      <c r="Q32" s="116"/>
      <c r="R32" s="43"/>
      <c r="S32" s="115"/>
      <c r="T32" s="116"/>
      <c r="U32" s="43"/>
      <c r="V32" s="115"/>
      <c r="W32" s="116"/>
      <c r="X32" s="43"/>
      <c r="Y32" s="109" t="s">
        <v>234</v>
      </c>
      <c r="Z32" s="111"/>
      <c r="AA32" s="21">
        <v>120</v>
      </c>
      <c r="AB32" s="109" t="s">
        <v>123</v>
      </c>
      <c r="AC32" s="111"/>
      <c r="AD32" s="21">
        <v>20</v>
      </c>
      <c r="AE32" s="109" t="s">
        <v>234</v>
      </c>
      <c r="AF32" s="111"/>
      <c r="AG32" s="20">
        <v>120</v>
      </c>
      <c r="AH32" s="115"/>
      <c r="AI32" s="116"/>
      <c r="AJ32" s="43"/>
      <c r="AK32" s="115"/>
      <c r="AL32" s="116"/>
      <c r="AM32" s="43"/>
      <c r="AN32" s="115"/>
      <c r="AO32" s="116"/>
      <c r="AP32" s="43"/>
      <c r="AQ32" s="115"/>
      <c r="AR32" s="116"/>
      <c r="AS32" s="41"/>
      <c r="AT32" s="43"/>
      <c r="AU32" s="41"/>
      <c r="AV32" s="115"/>
      <c r="AW32" s="116"/>
      <c r="AX32" s="46"/>
      <c r="AY32" s="43"/>
      <c r="AZ32" s="41"/>
      <c r="BA32" s="45"/>
      <c r="BB32" s="41"/>
      <c r="BC32" s="43"/>
      <c r="BD32" s="41"/>
      <c r="BE32" s="295"/>
      <c r="BF32" s="296"/>
      <c r="BG32" s="297">
        <f t="shared" si="0"/>
        <v>260</v>
      </c>
      <c r="BH32" s="298"/>
      <c r="BI32" s="195">
        <v>260</v>
      </c>
      <c r="BJ32" s="195"/>
      <c r="BP32" s="266"/>
      <c r="BQ32" s="274" t="s">
        <v>582</v>
      </c>
      <c r="BR32" s="263"/>
      <c r="BS32" s="263"/>
      <c r="BT32" s="263">
        <v>260</v>
      </c>
      <c r="BU32" s="263"/>
      <c r="BV32" s="275"/>
    </row>
    <row r="33" spans="1:74" x14ac:dyDescent="0.2">
      <c r="A33" s="114" t="s">
        <v>341</v>
      </c>
      <c r="B33" s="114"/>
      <c r="C33" s="114"/>
      <c r="D33" s="114" t="s">
        <v>340</v>
      </c>
      <c r="E33" s="114"/>
      <c r="F33" s="114"/>
      <c r="G33" s="115"/>
      <c r="H33" s="116"/>
      <c r="I33" s="43"/>
      <c r="J33" s="115"/>
      <c r="K33" s="116"/>
      <c r="L33" s="43"/>
      <c r="M33" s="115"/>
      <c r="N33" s="116"/>
      <c r="O33" s="43"/>
      <c r="P33" s="115"/>
      <c r="Q33" s="116"/>
      <c r="R33" s="43"/>
      <c r="S33" s="115"/>
      <c r="T33" s="116"/>
      <c r="U33" s="43"/>
      <c r="V33" s="115"/>
      <c r="W33" s="116"/>
      <c r="X33" s="43"/>
      <c r="Y33" s="109" t="s">
        <v>123</v>
      </c>
      <c r="Z33" s="111"/>
      <c r="AA33" s="21">
        <v>20</v>
      </c>
      <c r="AB33" s="109" t="s">
        <v>123</v>
      </c>
      <c r="AC33" s="111"/>
      <c r="AD33" s="21">
        <v>20</v>
      </c>
      <c r="AE33" s="115"/>
      <c r="AF33" s="116"/>
      <c r="AG33" s="46"/>
      <c r="AH33" s="115"/>
      <c r="AI33" s="116"/>
      <c r="AJ33" s="43"/>
      <c r="AK33" s="115"/>
      <c r="AL33" s="116"/>
      <c r="AM33" s="43"/>
      <c r="AN33" s="115"/>
      <c r="AO33" s="116"/>
      <c r="AP33" s="43"/>
      <c r="AQ33" s="115"/>
      <c r="AR33" s="116"/>
      <c r="AS33" s="41"/>
      <c r="AT33" s="43"/>
      <c r="AU33" s="41"/>
      <c r="AV33" s="115"/>
      <c r="AW33" s="116"/>
      <c r="AX33" s="46"/>
      <c r="AY33" s="43"/>
      <c r="AZ33" s="41"/>
      <c r="BA33" s="45"/>
      <c r="BB33" s="41"/>
      <c r="BC33" s="43"/>
      <c r="BD33" s="41"/>
      <c r="BE33" s="295"/>
      <c r="BF33" s="296"/>
      <c r="BG33" s="297">
        <f t="shared" si="0"/>
        <v>40</v>
      </c>
      <c r="BH33" s="298"/>
      <c r="BI33" s="195">
        <v>40</v>
      </c>
      <c r="BJ33" s="195"/>
      <c r="BP33" s="266"/>
      <c r="BQ33" s="274" t="s">
        <v>583</v>
      </c>
      <c r="BR33" s="263"/>
      <c r="BS33" s="263"/>
      <c r="BT33" s="263">
        <f>40+40</f>
        <v>80</v>
      </c>
      <c r="BU33" s="263"/>
      <c r="BV33" s="275"/>
    </row>
    <row r="34" spans="1:74" x14ac:dyDescent="0.2">
      <c r="A34" s="114" t="s">
        <v>343</v>
      </c>
      <c r="B34" s="114"/>
      <c r="C34" s="114"/>
      <c r="D34" s="114" t="s">
        <v>340</v>
      </c>
      <c r="E34" s="114"/>
      <c r="F34" s="114"/>
      <c r="G34" s="115"/>
      <c r="H34" s="116"/>
      <c r="I34" s="43"/>
      <c r="J34" s="115"/>
      <c r="K34" s="116"/>
      <c r="L34" s="43"/>
      <c r="M34" s="115"/>
      <c r="N34" s="116"/>
      <c r="O34" s="43"/>
      <c r="P34" s="115"/>
      <c r="Q34" s="116"/>
      <c r="R34" s="43"/>
      <c r="S34" s="115"/>
      <c r="T34" s="116"/>
      <c r="U34" s="43"/>
      <c r="V34" s="115"/>
      <c r="W34" s="116"/>
      <c r="X34" s="43"/>
      <c r="Y34" s="109" t="s">
        <v>123</v>
      </c>
      <c r="Z34" s="111"/>
      <c r="AA34" s="21">
        <v>20</v>
      </c>
      <c r="AB34" s="115"/>
      <c r="AC34" s="116"/>
      <c r="AD34" s="43"/>
      <c r="AE34" s="109" t="s">
        <v>123</v>
      </c>
      <c r="AF34" s="111"/>
      <c r="AG34" s="20">
        <v>20</v>
      </c>
      <c r="AH34" s="115"/>
      <c r="AI34" s="116"/>
      <c r="AJ34" s="43"/>
      <c r="AK34" s="115"/>
      <c r="AL34" s="116"/>
      <c r="AM34" s="43"/>
      <c r="AN34" s="115"/>
      <c r="AO34" s="116"/>
      <c r="AP34" s="43"/>
      <c r="AQ34" s="115"/>
      <c r="AR34" s="116"/>
      <c r="AS34" s="41"/>
      <c r="AT34" s="43"/>
      <c r="AU34" s="41"/>
      <c r="AV34" s="115"/>
      <c r="AW34" s="116"/>
      <c r="AX34" s="46"/>
      <c r="AY34" s="43"/>
      <c r="AZ34" s="41"/>
      <c r="BA34" s="45"/>
      <c r="BB34" s="41"/>
      <c r="BC34" s="43"/>
      <c r="BD34" s="41"/>
      <c r="BE34" s="295"/>
      <c r="BF34" s="296"/>
      <c r="BG34" s="297">
        <f t="shared" si="0"/>
        <v>40</v>
      </c>
      <c r="BH34" s="298"/>
      <c r="BI34" s="195">
        <v>40</v>
      </c>
      <c r="BJ34" s="195"/>
      <c r="BP34" s="266"/>
      <c r="BQ34" s="274"/>
      <c r="BR34" s="263"/>
      <c r="BS34" s="263"/>
      <c r="BT34" s="263"/>
      <c r="BU34" s="263"/>
      <c r="BV34" s="275"/>
    </row>
    <row r="35" spans="1:74" x14ac:dyDescent="0.2">
      <c r="A35" s="114" t="s">
        <v>373</v>
      </c>
      <c r="B35" s="114"/>
      <c r="C35" s="114"/>
      <c r="D35" s="114" t="s">
        <v>374</v>
      </c>
      <c r="E35" s="114"/>
      <c r="F35" s="114"/>
      <c r="G35" s="115"/>
      <c r="H35" s="116"/>
      <c r="I35" s="43"/>
      <c r="J35" s="115"/>
      <c r="K35" s="116"/>
      <c r="L35" s="43"/>
      <c r="M35" s="115"/>
      <c r="N35" s="116"/>
      <c r="O35" s="43"/>
      <c r="P35" s="115"/>
      <c r="Q35" s="116"/>
      <c r="R35" s="43"/>
      <c r="S35" s="115"/>
      <c r="T35" s="116"/>
      <c r="U35" s="43"/>
      <c r="V35" s="115"/>
      <c r="W35" s="116"/>
      <c r="X35" s="43"/>
      <c r="Y35" s="115"/>
      <c r="Z35" s="116"/>
      <c r="AA35" s="43"/>
      <c r="AB35" s="109" t="s">
        <v>241</v>
      </c>
      <c r="AC35" s="111"/>
      <c r="AD35" s="21">
        <v>100</v>
      </c>
      <c r="AE35" s="115"/>
      <c r="AF35" s="116"/>
      <c r="AG35" s="46"/>
      <c r="AH35" s="115"/>
      <c r="AI35" s="116"/>
      <c r="AJ35" s="43"/>
      <c r="AK35" s="115"/>
      <c r="AL35" s="116"/>
      <c r="AM35" s="43"/>
      <c r="AN35" s="115"/>
      <c r="AO35" s="116"/>
      <c r="AP35" s="43"/>
      <c r="AQ35" s="115"/>
      <c r="AR35" s="116"/>
      <c r="AS35" s="41"/>
      <c r="AT35" s="43"/>
      <c r="AU35" s="41"/>
      <c r="AV35" s="115"/>
      <c r="AW35" s="116"/>
      <c r="AX35" s="46"/>
      <c r="AY35" s="43"/>
      <c r="AZ35" s="41"/>
      <c r="BA35" s="45"/>
      <c r="BB35" s="41"/>
      <c r="BC35" s="43"/>
      <c r="BD35" s="41"/>
      <c r="BE35" s="295"/>
      <c r="BF35" s="296"/>
      <c r="BG35" s="297">
        <f t="shared" si="0"/>
        <v>100</v>
      </c>
      <c r="BH35" s="298"/>
      <c r="BI35" s="195">
        <v>100</v>
      </c>
      <c r="BJ35" s="195"/>
      <c r="BP35" s="230"/>
      <c r="BQ35" s="274" t="s">
        <v>584</v>
      </c>
      <c r="BR35" s="263"/>
      <c r="BS35" s="263"/>
      <c r="BT35" s="263">
        <f>100+20</f>
        <v>120</v>
      </c>
      <c r="BU35" s="263"/>
      <c r="BV35" s="275"/>
    </row>
    <row r="36" spans="1:74" x14ac:dyDescent="0.2">
      <c r="A36" s="114" t="s">
        <v>375</v>
      </c>
      <c r="B36" s="114"/>
      <c r="C36" s="114"/>
      <c r="D36" s="114" t="s">
        <v>374</v>
      </c>
      <c r="E36" s="114"/>
      <c r="F36" s="114"/>
      <c r="G36" s="115"/>
      <c r="H36" s="116"/>
      <c r="I36" s="43"/>
      <c r="J36" s="115"/>
      <c r="K36" s="116"/>
      <c r="L36" s="43"/>
      <c r="M36" s="115"/>
      <c r="N36" s="116"/>
      <c r="O36" s="43"/>
      <c r="P36" s="115"/>
      <c r="Q36" s="116"/>
      <c r="R36" s="43"/>
      <c r="S36" s="115"/>
      <c r="T36" s="116"/>
      <c r="U36" s="43"/>
      <c r="V36" s="115"/>
      <c r="W36" s="116"/>
      <c r="X36" s="43"/>
      <c r="Y36" s="115"/>
      <c r="Z36" s="116"/>
      <c r="AA36" s="43"/>
      <c r="AB36" s="109" t="s">
        <v>123</v>
      </c>
      <c r="AC36" s="111"/>
      <c r="AD36" s="21">
        <v>20</v>
      </c>
      <c r="AE36" s="115"/>
      <c r="AF36" s="116"/>
      <c r="AG36" s="46"/>
      <c r="AH36" s="115"/>
      <c r="AI36" s="116"/>
      <c r="AJ36" s="43"/>
      <c r="AK36" s="115"/>
      <c r="AL36" s="116"/>
      <c r="AM36" s="43"/>
      <c r="AN36" s="115"/>
      <c r="AO36" s="116"/>
      <c r="AP36" s="43"/>
      <c r="AQ36" s="115"/>
      <c r="AR36" s="116"/>
      <c r="AS36" s="41"/>
      <c r="AT36" s="43"/>
      <c r="AU36" s="41"/>
      <c r="AV36" s="115"/>
      <c r="AW36" s="116"/>
      <c r="AX36" s="46"/>
      <c r="AY36" s="43"/>
      <c r="AZ36" s="41"/>
      <c r="BA36" s="45"/>
      <c r="BB36" s="41"/>
      <c r="BC36" s="43"/>
      <c r="BD36" s="41"/>
      <c r="BE36" s="295"/>
      <c r="BF36" s="296"/>
      <c r="BG36" s="297">
        <f t="shared" si="0"/>
        <v>20</v>
      </c>
      <c r="BH36" s="298"/>
      <c r="BI36" s="195">
        <v>20</v>
      </c>
      <c r="BJ36" s="195"/>
      <c r="BP36" s="230"/>
      <c r="BQ36" s="274"/>
      <c r="BR36" s="263"/>
      <c r="BS36" s="263"/>
      <c r="BT36" s="263"/>
      <c r="BU36" s="263"/>
      <c r="BV36" s="275"/>
    </row>
    <row r="37" spans="1:74" x14ac:dyDescent="0.2">
      <c r="A37" s="114" t="s">
        <v>378</v>
      </c>
      <c r="B37" s="114"/>
      <c r="C37" s="114"/>
      <c r="D37" s="114" t="s">
        <v>377</v>
      </c>
      <c r="E37" s="114"/>
      <c r="F37" s="114"/>
      <c r="G37" s="115"/>
      <c r="H37" s="116"/>
      <c r="I37" s="43"/>
      <c r="J37" s="115"/>
      <c r="K37" s="116"/>
      <c r="L37" s="43"/>
      <c r="M37" s="115"/>
      <c r="N37" s="116"/>
      <c r="O37" s="43"/>
      <c r="P37" s="115"/>
      <c r="Q37" s="116"/>
      <c r="R37" s="43"/>
      <c r="S37" s="115"/>
      <c r="T37" s="116"/>
      <c r="U37" s="43"/>
      <c r="V37" s="115"/>
      <c r="W37" s="116"/>
      <c r="X37" s="43"/>
      <c r="Y37" s="115"/>
      <c r="Z37" s="116"/>
      <c r="AA37" s="43"/>
      <c r="AB37" s="109" t="s">
        <v>123</v>
      </c>
      <c r="AC37" s="111"/>
      <c r="AD37" s="21">
        <v>20</v>
      </c>
      <c r="AE37" s="115"/>
      <c r="AF37" s="116"/>
      <c r="AG37" s="46"/>
      <c r="AH37" s="115"/>
      <c r="AI37" s="116"/>
      <c r="AJ37" s="43"/>
      <c r="AK37" s="115"/>
      <c r="AL37" s="116"/>
      <c r="AM37" s="43"/>
      <c r="AN37" s="115"/>
      <c r="AO37" s="116"/>
      <c r="AP37" s="43"/>
      <c r="AQ37" s="115"/>
      <c r="AR37" s="116"/>
      <c r="AS37" s="41"/>
      <c r="AT37" s="43"/>
      <c r="AU37" s="41"/>
      <c r="AV37" s="115"/>
      <c r="AW37" s="116"/>
      <c r="AX37" s="46"/>
      <c r="AY37" s="43"/>
      <c r="AZ37" s="41"/>
      <c r="BA37" s="45"/>
      <c r="BB37" s="41"/>
      <c r="BC37" s="43"/>
      <c r="BD37" s="41"/>
      <c r="BE37" s="295"/>
      <c r="BF37" s="296"/>
      <c r="BG37" s="297">
        <f t="shared" si="0"/>
        <v>20</v>
      </c>
      <c r="BH37" s="298"/>
      <c r="BI37" s="195">
        <v>20</v>
      </c>
      <c r="BJ37" s="195"/>
      <c r="BP37" s="230"/>
      <c r="BQ37" s="274" t="s">
        <v>585</v>
      </c>
      <c r="BR37" s="263"/>
      <c r="BS37" s="263"/>
      <c r="BT37" s="263">
        <v>20</v>
      </c>
      <c r="BU37" s="263"/>
      <c r="BV37" s="275"/>
    </row>
    <row r="38" spans="1:74" x14ac:dyDescent="0.2">
      <c r="A38" s="114" t="s">
        <v>459</v>
      </c>
      <c r="B38" s="114"/>
      <c r="C38" s="114"/>
      <c r="D38" s="114" t="s">
        <v>460</v>
      </c>
      <c r="E38" s="114"/>
      <c r="F38" s="114"/>
      <c r="G38" s="115"/>
      <c r="H38" s="116"/>
      <c r="I38" s="43"/>
      <c r="J38" s="115"/>
      <c r="K38" s="116"/>
      <c r="L38" s="43"/>
      <c r="M38" s="115"/>
      <c r="N38" s="116"/>
      <c r="O38" s="43"/>
      <c r="P38" s="115"/>
      <c r="Q38" s="116"/>
      <c r="R38" s="43"/>
      <c r="S38" s="115"/>
      <c r="T38" s="116"/>
      <c r="U38" s="43"/>
      <c r="V38" s="115"/>
      <c r="W38" s="116"/>
      <c r="X38" s="43"/>
      <c r="Y38" s="115"/>
      <c r="Z38" s="116"/>
      <c r="AA38" s="43"/>
      <c r="AB38" s="115"/>
      <c r="AC38" s="116"/>
      <c r="AD38" s="43"/>
      <c r="AE38" s="115"/>
      <c r="AF38" s="116"/>
      <c r="AG38" s="46"/>
      <c r="AH38" s="109" t="s">
        <v>461</v>
      </c>
      <c r="AI38" s="111"/>
      <c r="AJ38" s="21">
        <v>70</v>
      </c>
      <c r="AK38" s="109" t="s">
        <v>461</v>
      </c>
      <c r="AL38" s="111"/>
      <c r="AM38" s="21">
        <v>70</v>
      </c>
      <c r="AN38" s="109" t="s">
        <v>461</v>
      </c>
      <c r="AO38" s="111"/>
      <c r="AP38" s="21">
        <v>70</v>
      </c>
      <c r="AQ38" s="115"/>
      <c r="AR38" s="116"/>
      <c r="AS38" s="41"/>
      <c r="AT38" s="43"/>
      <c r="AU38" s="41"/>
      <c r="AV38" s="115"/>
      <c r="AW38" s="116"/>
      <c r="AX38" s="46"/>
      <c r="AY38" s="43"/>
      <c r="AZ38" s="41"/>
      <c r="BA38" s="45"/>
      <c r="BB38" s="41"/>
      <c r="BC38" s="43"/>
      <c r="BD38" s="41"/>
      <c r="BE38" s="295"/>
      <c r="BF38" s="296"/>
      <c r="BG38" s="297">
        <f t="shared" si="0"/>
        <v>210</v>
      </c>
      <c r="BH38" s="298"/>
      <c r="BI38" s="195">
        <v>210</v>
      </c>
      <c r="BJ38" s="195"/>
      <c r="BP38" s="230"/>
      <c r="BQ38" s="274" t="s">
        <v>586</v>
      </c>
      <c r="BR38" s="263"/>
      <c r="BS38" s="263"/>
      <c r="BT38" s="263">
        <v>210</v>
      </c>
      <c r="BU38" s="263"/>
      <c r="BV38" s="275"/>
    </row>
    <row r="39" spans="1:74" x14ac:dyDescent="0.2">
      <c r="A39" s="114" t="s">
        <v>462</v>
      </c>
      <c r="B39" s="114"/>
      <c r="C39" s="114"/>
      <c r="D39" s="114" t="s">
        <v>463</v>
      </c>
      <c r="E39" s="114"/>
      <c r="F39" s="114"/>
      <c r="G39" s="115"/>
      <c r="H39" s="116"/>
      <c r="I39" s="43"/>
      <c r="J39" s="115"/>
      <c r="K39" s="116"/>
      <c r="L39" s="43"/>
      <c r="M39" s="115"/>
      <c r="N39" s="116"/>
      <c r="O39" s="43"/>
      <c r="P39" s="115"/>
      <c r="Q39" s="116"/>
      <c r="R39" s="43"/>
      <c r="S39" s="115"/>
      <c r="T39" s="116"/>
      <c r="U39" s="43"/>
      <c r="V39" s="115"/>
      <c r="W39" s="116"/>
      <c r="X39" s="43"/>
      <c r="Y39" s="115"/>
      <c r="Z39" s="116"/>
      <c r="AA39" s="43"/>
      <c r="AB39" s="115"/>
      <c r="AC39" s="116"/>
      <c r="AD39" s="43"/>
      <c r="AE39" s="115"/>
      <c r="AF39" s="116"/>
      <c r="AG39" s="46"/>
      <c r="AH39" s="109" t="s">
        <v>235</v>
      </c>
      <c r="AI39" s="111"/>
      <c r="AJ39" s="21">
        <v>110</v>
      </c>
      <c r="AK39" s="115"/>
      <c r="AL39" s="116"/>
      <c r="AM39" s="43"/>
      <c r="AN39" s="109" t="s">
        <v>234</v>
      </c>
      <c r="AO39" s="111"/>
      <c r="AP39" s="21">
        <v>120</v>
      </c>
      <c r="AQ39" s="115"/>
      <c r="AR39" s="116"/>
      <c r="AS39" s="41"/>
      <c r="AT39" s="43"/>
      <c r="AU39" s="41"/>
      <c r="AV39" s="115"/>
      <c r="AW39" s="116"/>
      <c r="AX39" s="46"/>
      <c r="AY39" s="43"/>
      <c r="AZ39" s="41"/>
      <c r="BA39" s="45"/>
      <c r="BB39" s="41"/>
      <c r="BC39" s="43"/>
      <c r="BD39" s="41"/>
      <c r="BE39" s="295"/>
      <c r="BF39" s="296"/>
      <c r="BG39" s="297">
        <f t="shared" si="0"/>
        <v>230</v>
      </c>
      <c r="BH39" s="298"/>
      <c r="BI39" s="195">
        <v>230</v>
      </c>
      <c r="BJ39" s="195"/>
      <c r="BP39" s="230"/>
      <c r="BQ39" s="274" t="s">
        <v>587</v>
      </c>
      <c r="BR39" s="263"/>
      <c r="BS39" s="263"/>
      <c r="BT39" s="263">
        <f>230+60</f>
        <v>290</v>
      </c>
      <c r="BU39" s="263"/>
      <c r="BV39" s="275" t="s">
        <v>563</v>
      </c>
    </row>
    <row r="40" spans="1:74" x14ac:dyDescent="0.2">
      <c r="A40" s="114" t="s">
        <v>473</v>
      </c>
      <c r="B40" s="114"/>
      <c r="C40" s="114"/>
      <c r="D40" s="114" t="s">
        <v>463</v>
      </c>
      <c r="E40" s="114"/>
      <c r="F40" s="114"/>
      <c r="G40" s="115"/>
      <c r="H40" s="116"/>
      <c r="I40" s="43"/>
      <c r="J40" s="115"/>
      <c r="K40" s="116"/>
      <c r="L40" s="43"/>
      <c r="M40" s="115"/>
      <c r="N40" s="116"/>
      <c r="O40" s="43"/>
      <c r="P40" s="115"/>
      <c r="Q40" s="116"/>
      <c r="R40" s="43"/>
      <c r="S40" s="115"/>
      <c r="T40" s="116"/>
      <c r="U40" s="43"/>
      <c r="V40" s="115"/>
      <c r="W40" s="116"/>
      <c r="X40" s="43"/>
      <c r="Y40" s="115"/>
      <c r="Z40" s="116"/>
      <c r="AA40" s="43"/>
      <c r="AB40" s="115"/>
      <c r="AC40" s="116"/>
      <c r="AD40" s="43"/>
      <c r="AE40" s="115"/>
      <c r="AF40" s="116"/>
      <c r="AG40" s="46"/>
      <c r="AH40" s="109" t="s">
        <v>123</v>
      </c>
      <c r="AI40" s="111"/>
      <c r="AJ40" s="21">
        <v>20</v>
      </c>
      <c r="AK40" s="109" t="s">
        <v>123</v>
      </c>
      <c r="AL40" s="111"/>
      <c r="AM40" s="21">
        <v>20</v>
      </c>
      <c r="AN40" s="109" t="s">
        <v>123</v>
      </c>
      <c r="AO40" s="111"/>
      <c r="AP40" s="21">
        <v>20</v>
      </c>
      <c r="AQ40" s="115"/>
      <c r="AR40" s="116"/>
      <c r="AS40" s="41"/>
      <c r="AT40" s="43"/>
      <c r="AU40" s="41"/>
      <c r="AV40" s="115"/>
      <c r="AW40" s="116"/>
      <c r="AX40" s="46"/>
      <c r="AY40" s="43"/>
      <c r="AZ40" s="41"/>
      <c r="BA40" s="45"/>
      <c r="BB40" s="41"/>
      <c r="BC40" s="43"/>
      <c r="BD40" s="41"/>
      <c r="BE40" s="295"/>
      <c r="BF40" s="296"/>
      <c r="BG40" s="297">
        <f t="shared" si="0"/>
        <v>60</v>
      </c>
      <c r="BH40" s="298"/>
      <c r="BI40" s="195">
        <v>60</v>
      </c>
      <c r="BJ40" s="195"/>
      <c r="BP40" s="230"/>
      <c r="BQ40" s="274"/>
      <c r="BR40" s="263"/>
      <c r="BS40" s="263"/>
      <c r="BT40" s="263"/>
      <c r="BU40" s="263"/>
      <c r="BV40" s="275"/>
    </row>
    <row r="41" spans="1:74" x14ac:dyDescent="0.2">
      <c r="A41" s="114" t="s">
        <v>467</v>
      </c>
      <c r="B41" s="114"/>
      <c r="C41" s="114"/>
      <c r="D41" s="114" t="s">
        <v>452</v>
      </c>
      <c r="E41" s="114"/>
      <c r="F41" s="114"/>
      <c r="G41" s="115"/>
      <c r="H41" s="116"/>
      <c r="I41" s="43"/>
      <c r="J41" s="115"/>
      <c r="K41" s="116"/>
      <c r="L41" s="43"/>
      <c r="M41" s="115"/>
      <c r="N41" s="116"/>
      <c r="O41" s="43"/>
      <c r="P41" s="115"/>
      <c r="Q41" s="116"/>
      <c r="R41" s="43"/>
      <c r="S41" s="115"/>
      <c r="T41" s="116"/>
      <c r="U41" s="43"/>
      <c r="V41" s="115"/>
      <c r="W41" s="116"/>
      <c r="X41" s="43"/>
      <c r="Y41" s="115"/>
      <c r="Z41" s="116"/>
      <c r="AA41" s="43"/>
      <c r="AB41" s="115"/>
      <c r="AC41" s="116"/>
      <c r="AD41" s="43"/>
      <c r="AE41" s="115"/>
      <c r="AF41" s="116"/>
      <c r="AG41" s="46"/>
      <c r="AH41" s="109" t="s">
        <v>468</v>
      </c>
      <c r="AI41" s="111"/>
      <c r="AJ41" s="21">
        <v>80</v>
      </c>
      <c r="AK41" s="109" t="s">
        <v>123</v>
      </c>
      <c r="AL41" s="111"/>
      <c r="AM41" s="21">
        <v>20</v>
      </c>
      <c r="AN41" s="109" t="s">
        <v>123</v>
      </c>
      <c r="AO41" s="111"/>
      <c r="AP41" s="21">
        <v>20</v>
      </c>
      <c r="AQ41" s="115"/>
      <c r="AR41" s="116"/>
      <c r="AS41" s="41"/>
      <c r="AT41" s="43"/>
      <c r="AU41" s="41"/>
      <c r="AV41" s="115"/>
      <c r="AW41" s="116"/>
      <c r="AX41" s="46"/>
      <c r="AY41" s="43"/>
      <c r="AZ41" s="41"/>
      <c r="BA41" s="45"/>
      <c r="BB41" s="41"/>
      <c r="BC41" s="43"/>
      <c r="BD41" s="41"/>
      <c r="BE41" s="295"/>
      <c r="BF41" s="296"/>
      <c r="BG41" s="297">
        <f t="shared" si="0"/>
        <v>120</v>
      </c>
      <c r="BH41" s="298"/>
      <c r="BI41" s="195">
        <v>120</v>
      </c>
      <c r="BJ41" s="195"/>
      <c r="BP41" s="230"/>
      <c r="BQ41" s="274" t="s">
        <v>755</v>
      </c>
      <c r="BR41" s="263"/>
      <c r="BS41" s="263"/>
      <c r="BT41" s="263">
        <f>120+40+40</f>
        <v>200</v>
      </c>
      <c r="BU41" s="263"/>
      <c r="BV41" s="275"/>
    </row>
    <row r="42" spans="1:74" x14ac:dyDescent="0.2">
      <c r="A42" s="114" t="s">
        <v>451</v>
      </c>
      <c r="B42" s="114"/>
      <c r="C42" s="114"/>
      <c r="D42" s="114" t="s">
        <v>454</v>
      </c>
      <c r="E42" s="114"/>
      <c r="F42" s="114"/>
      <c r="G42" s="115"/>
      <c r="H42" s="116"/>
      <c r="I42" s="43"/>
      <c r="J42" s="115"/>
      <c r="K42" s="116"/>
      <c r="L42" s="43"/>
      <c r="M42" s="115"/>
      <c r="N42" s="116"/>
      <c r="O42" s="43"/>
      <c r="P42" s="115"/>
      <c r="Q42" s="116"/>
      <c r="R42" s="43"/>
      <c r="S42" s="115"/>
      <c r="T42" s="116"/>
      <c r="U42" s="43"/>
      <c r="V42" s="115"/>
      <c r="W42" s="116"/>
      <c r="X42" s="43"/>
      <c r="Y42" s="115"/>
      <c r="Z42" s="116"/>
      <c r="AA42" s="43"/>
      <c r="AB42" s="115"/>
      <c r="AC42" s="116"/>
      <c r="AD42" s="43"/>
      <c r="AE42" s="115"/>
      <c r="AF42" s="116"/>
      <c r="AG42" s="46"/>
      <c r="AH42" s="109" t="s">
        <v>123</v>
      </c>
      <c r="AI42" s="111"/>
      <c r="AJ42" s="21">
        <v>20</v>
      </c>
      <c r="AK42" s="109" t="s">
        <v>123</v>
      </c>
      <c r="AL42" s="111"/>
      <c r="AM42" s="21">
        <v>20</v>
      </c>
      <c r="AN42" s="115"/>
      <c r="AO42" s="116"/>
      <c r="AP42" s="43"/>
      <c r="AQ42" s="115"/>
      <c r="AR42" s="116"/>
      <c r="AS42" s="41"/>
      <c r="AT42" s="43"/>
      <c r="AU42" s="41"/>
      <c r="AV42" s="115"/>
      <c r="AW42" s="116"/>
      <c r="AX42" s="46"/>
      <c r="AY42" s="43"/>
      <c r="AZ42" s="41"/>
      <c r="BA42" s="45"/>
      <c r="BB42" s="41"/>
      <c r="BC42" s="43"/>
      <c r="BD42" s="41"/>
      <c r="BE42" s="295"/>
      <c r="BF42" s="296"/>
      <c r="BG42" s="297">
        <f t="shared" si="0"/>
        <v>40</v>
      </c>
      <c r="BH42" s="298"/>
      <c r="BI42" s="195">
        <v>40</v>
      </c>
      <c r="BJ42" s="195"/>
      <c r="BP42" s="230"/>
      <c r="BQ42" s="274"/>
      <c r="BR42" s="263"/>
      <c r="BS42" s="263"/>
      <c r="BT42" s="263"/>
      <c r="BU42" s="263"/>
      <c r="BV42" s="275"/>
    </row>
    <row r="43" spans="1:74" x14ac:dyDescent="0.2">
      <c r="A43" s="114" t="s">
        <v>469</v>
      </c>
      <c r="B43" s="114"/>
      <c r="C43" s="114"/>
      <c r="D43" s="114" t="s">
        <v>454</v>
      </c>
      <c r="E43" s="114"/>
      <c r="F43" s="114"/>
      <c r="G43" s="115"/>
      <c r="H43" s="116"/>
      <c r="I43" s="43"/>
      <c r="J43" s="115"/>
      <c r="K43" s="116"/>
      <c r="L43" s="43"/>
      <c r="M43" s="115"/>
      <c r="N43" s="116"/>
      <c r="O43" s="43"/>
      <c r="P43" s="115"/>
      <c r="Q43" s="116"/>
      <c r="R43" s="43"/>
      <c r="S43" s="115"/>
      <c r="T43" s="116"/>
      <c r="U43" s="43"/>
      <c r="V43" s="115"/>
      <c r="W43" s="116"/>
      <c r="X43" s="43"/>
      <c r="Y43" s="115"/>
      <c r="Z43" s="116"/>
      <c r="AA43" s="43"/>
      <c r="AB43" s="115"/>
      <c r="AC43" s="116"/>
      <c r="AD43" s="43"/>
      <c r="AE43" s="115"/>
      <c r="AF43" s="116"/>
      <c r="AG43" s="46"/>
      <c r="AH43" s="109" t="s">
        <v>123</v>
      </c>
      <c r="AI43" s="111"/>
      <c r="AJ43" s="21">
        <v>20</v>
      </c>
      <c r="AK43" s="109" t="s">
        <v>235</v>
      </c>
      <c r="AL43" s="111"/>
      <c r="AM43" s="21">
        <v>110</v>
      </c>
      <c r="AN43" s="109" t="s">
        <v>241</v>
      </c>
      <c r="AO43" s="111"/>
      <c r="AP43" s="21">
        <v>100</v>
      </c>
      <c r="AQ43" s="115"/>
      <c r="AR43" s="116"/>
      <c r="AS43" s="41"/>
      <c r="AT43" s="43"/>
      <c r="AU43" s="41"/>
      <c r="AV43" s="115"/>
      <c r="AW43" s="116"/>
      <c r="AX43" s="46"/>
      <c r="AY43" s="43"/>
      <c r="AZ43" s="41"/>
      <c r="BA43" s="45"/>
      <c r="BB43" s="41"/>
      <c r="BC43" s="43"/>
      <c r="BD43" s="41"/>
      <c r="BE43" s="295"/>
      <c r="BF43" s="296"/>
      <c r="BG43" s="297">
        <f t="shared" si="0"/>
        <v>230</v>
      </c>
      <c r="BH43" s="298"/>
      <c r="BI43" s="195">
        <v>230</v>
      </c>
      <c r="BJ43" s="195"/>
      <c r="BP43" s="230"/>
      <c r="BQ43" s="274"/>
      <c r="BR43" s="263"/>
      <c r="BS43" s="263"/>
      <c r="BT43" s="263"/>
      <c r="BU43" s="263"/>
      <c r="BV43" s="275"/>
    </row>
    <row r="44" spans="1:74" x14ac:dyDescent="0.2">
      <c r="A44" s="114" t="s">
        <v>470</v>
      </c>
      <c r="B44" s="114"/>
      <c r="C44" s="114"/>
      <c r="D44" s="114" t="s">
        <v>454</v>
      </c>
      <c r="E44" s="114"/>
      <c r="F44" s="114"/>
      <c r="G44" s="115"/>
      <c r="H44" s="116"/>
      <c r="I44" s="43"/>
      <c r="J44" s="115"/>
      <c r="K44" s="116"/>
      <c r="L44" s="43"/>
      <c r="M44" s="115"/>
      <c r="N44" s="116"/>
      <c r="O44" s="43"/>
      <c r="P44" s="115"/>
      <c r="Q44" s="116"/>
      <c r="R44" s="43"/>
      <c r="S44" s="115"/>
      <c r="T44" s="116"/>
      <c r="U44" s="43"/>
      <c r="V44" s="115"/>
      <c r="W44" s="116"/>
      <c r="X44" s="43"/>
      <c r="Y44" s="115"/>
      <c r="Z44" s="116"/>
      <c r="AA44" s="43"/>
      <c r="AB44" s="115"/>
      <c r="AC44" s="116"/>
      <c r="AD44" s="43"/>
      <c r="AE44" s="115"/>
      <c r="AF44" s="116"/>
      <c r="AG44" s="46"/>
      <c r="AH44" s="109" t="s">
        <v>123</v>
      </c>
      <c r="AI44" s="111"/>
      <c r="AJ44" s="21">
        <v>20</v>
      </c>
      <c r="AK44" s="115"/>
      <c r="AL44" s="116"/>
      <c r="AM44" s="43"/>
      <c r="AN44" s="115"/>
      <c r="AO44" s="116"/>
      <c r="AP44" s="43"/>
      <c r="AQ44" s="115"/>
      <c r="AR44" s="116"/>
      <c r="AS44" s="41"/>
      <c r="AT44" s="43"/>
      <c r="AU44" s="41"/>
      <c r="AV44" s="115"/>
      <c r="AW44" s="116"/>
      <c r="AX44" s="46"/>
      <c r="AY44" s="43"/>
      <c r="AZ44" s="41"/>
      <c r="BA44" s="45"/>
      <c r="BB44" s="41"/>
      <c r="BC44" s="43"/>
      <c r="BD44" s="41"/>
      <c r="BE44" s="295"/>
      <c r="BF44" s="296"/>
      <c r="BG44" s="297">
        <f t="shared" si="0"/>
        <v>20</v>
      </c>
      <c r="BH44" s="298"/>
      <c r="BI44" s="195">
        <v>20</v>
      </c>
      <c r="BJ44" s="195"/>
      <c r="BP44" s="230"/>
      <c r="BQ44" s="274" t="s">
        <v>588</v>
      </c>
      <c r="BR44" s="263"/>
      <c r="BS44" s="263"/>
      <c r="BT44" s="263">
        <f>40+230+20</f>
        <v>290</v>
      </c>
      <c r="BU44" s="263"/>
      <c r="BV44" s="275" t="s">
        <v>563</v>
      </c>
    </row>
    <row r="45" spans="1:74" x14ac:dyDescent="0.2">
      <c r="A45" s="114" t="s">
        <v>471</v>
      </c>
      <c r="B45" s="114"/>
      <c r="C45" s="114"/>
      <c r="D45" s="114" t="s">
        <v>452</v>
      </c>
      <c r="E45" s="114"/>
      <c r="F45" s="114"/>
      <c r="G45" s="115"/>
      <c r="H45" s="116"/>
      <c r="I45" s="43"/>
      <c r="J45" s="115"/>
      <c r="K45" s="116"/>
      <c r="L45" s="43"/>
      <c r="M45" s="115"/>
      <c r="N45" s="116"/>
      <c r="O45" s="43"/>
      <c r="P45" s="115"/>
      <c r="Q45" s="116"/>
      <c r="R45" s="43"/>
      <c r="S45" s="115"/>
      <c r="T45" s="116"/>
      <c r="U45" s="43"/>
      <c r="V45" s="115"/>
      <c r="W45" s="116"/>
      <c r="X45" s="43"/>
      <c r="Y45" s="115"/>
      <c r="Z45" s="116"/>
      <c r="AA45" s="43"/>
      <c r="AB45" s="115"/>
      <c r="AC45" s="116"/>
      <c r="AD45" s="43"/>
      <c r="AE45" s="115"/>
      <c r="AF45" s="116"/>
      <c r="AG45" s="46"/>
      <c r="AH45" s="109" t="s">
        <v>123</v>
      </c>
      <c r="AI45" s="111"/>
      <c r="AJ45" s="21">
        <v>20</v>
      </c>
      <c r="AK45" s="115"/>
      <c r="AL45" s="116"/>
      <c r="AM45" s="43"/>
      <c r="AN45" s="109" t="s">
        <v>123</v>
      </c>
      <c r="AO45" s="111"/>
      <c r="AP45" s="21">
        <v>20</v>
      </c>
      <c r="AQ45" s="115"/>
      <c r="AR45" s="116"/>
      <c r="AS45" s="41"/>
      <c r="AT45" s="43"/>
      <c r="AU45" s="41"/>
      <c r="AV45" s="115"/>
      <c r="AW45" s="116"/>
      <c r="AX45" s="46"/>
      <c r="AY45" s="43"/>
      <c r="AZ45" s="41"/>
      <c r="BA45" s="45"/>
      <c r="BB45" s="41"/>
      <c r="BC45" s="43"/>
      <c r="BD45" s="41"/>
      <c r="BE45" s="295"/>
      <c r="BF45" s="296"/>
      <c r="BG45" s="297">
        <f t="shared" si="0"/>
        <v>40</v>
      </c>
      <c r="BH45" s="298"/>
      <c r="BI45" s="195">
        <v>40</v>
      </c>
      <c r="BJ45" s="195"/>
      <c r="BP45" s="230"/>
      <c r="BQ45" s="274"/>
      <c r="BR45" s="263"/>
      <c r="BS45" s="263"/>
      <c r="BT45" s="263"/>
      <c r="BU45" s="263"/>
      <c r="BV45" s="275"/>
    </row>
    <row r="46" spans="1:74" x14ac:dyDescent="0.2">
      <c r="A46" s="114" t="s">
        <v>472</v>
      </c>
      <c r="B46" s="114"/>
      <c r="C46" s="114"/>
      <c r="D46" s="114" t="s">
        <v>452</v>
      </c>
      <c r="E46" s="114"/>
      <c r="F46" s="114"/>
      <c r="G46" s="115"/>
      <c r="H46" s="116"/>
      <c r="I46" s="43"/>
      <c r="J46" s="115"/>
      <c r="K46" s="116"/>
      <c r="L46" s="43"/>
      <c r="M46" s="115"/>
      <c r="N46" s="116"/>
      <c r="O46" s="43"/>
      <c r="P46" s="115"/>
      <c r="Q46" s="116"/>
      <c r="R46" s="43"/>
      <c r="S46" s="115"/>
      <c r="T46" s="116"/>
      <c r="U46" s="43"/>
      <c r="V46" s="115"/>
      <c r="W46" s="116"/>
      <c r="X46" s="43"/>
      <c r="Y46" s="115"/>
      <c r="Z46" s="116"/>
      <c r="AA46" s="43"/>
      <c r="AB46" s="115"/>
      <c r="AC46" s="116"/>
      <c r="AD46" s="43"/>
      <c r="AE46" s="115"/>
      <c r="AF46" s="116"/>
      <c r="AG46" s="46"/>
      <c r="AH46" s="109" t="s">
        <v>123</v>
      </c>
      <c r="AI46" s="111"/>
      <c r="AJ46" s="21">
        <v>20</v>
      </c>
      <c r="AK46" s="115"/>
      <c r="AL46" s="116"/>
      <c r="AM46" s="43"/>
      <c r="AN46" s="109" t="s">
        <v>123</v>
      </c>
      <c r="AO46" s="111"/>
      <c r="AP46" s="21">
        <v>20</v>
      </c>
      <c r="AQ46" s="115"/>
      <c r="AR46" s="116"/>
      <c r="AS46" s="41"/>
      <c r="AT46" s="43"/>
      <c r="AU46" s="41"/>
      <c r="AV46" s="115"/>
      <c r="AW46" s="116"/>
      <c r="AX46" s="46"/>
      <c r="AY46" s="43"/>
      <c r="AZ46" s="41"/>
      <c r="BA46" s="45"/>
      <c r="BB46" s="41"/>
      <c r="BC46" s="43"/>
      <c r="BD46" s="41"/>
      <c r="BE46" s="295"/>
      <c r="BF46" s="296"/>
      <c r="BG46" s="297">
        <f t="shared" si="0"/>
        <v>40</v>
      </c>
      <c r="BH46" s="298"/>
      <c r="BI46" s="195">
        <v>40</v>
      </c>
      <c r="BJ46" s="195"/>
      <c r="BP46" s="230"/>
      <c r="BQ46" s="274"/>
      <c r="BR46" s="263"/>
      <c r="BS46" s="263"/>
      <c r="BT46" s="263"/>
      <c r="BU46" s="263"/>
      <c r="BV46" s="275"/>
    </row>
    <row r="47" spans="1:74" ht="17" thickBot="1" x14ac:dyDescent="0.25">
      <c r="A47" s="170" t="s">
        <v>505</v>
      </c>
      <c r="B47" s="170"/>
      <c r="C47" s="170"/>
      <c r="D47" s="170" t="s">
        <v>506</v>
      </c>
      <c r="E47" s="170"/>
      <c r="F47" s="170"/>
      <c r="G47" s="256"/>
      <c r="H47" s="257"/>
      <c r="I47" s="258"/>
      <c r="J47" s="256"/>
      <c r="K47" s="257"/>
      <c r="L47" s="258"/>
      <c r="M47" s="256"/>
      <c r="N47" s="257"/>
      <c r="O47" s="258"/>
      <c r="P47" s="256"/>
      <c r="Q47" s="257"/>
      <c r="R47" s="258"/>
      <c r="S47" s="256"/>
      <c r="T47" s="257"/>
      <c r="U47" s="258"/>
      <c r="V47" s="256"/>
      <c r="W47" s="257"/>
      <c r="X47" s="258"/>
      <c r="Y47" s="256"/>
      <c r="Z47" s="257"/>
      <c r="AA47" s="258"/>
      <c r="AB47" s="256"/>
      <c r="AC47" s="257"/>
      <c r="AD47" s="258"/>
      <c r="AE47" s="256"/>
      <c r="AF47" s="257"/>
      <c r="AG47" s="259"/>
      <c r="AH47" s="256"/>
      <c r="AI47" s="257"/>
      <c r="AJ47" s="258"/>
      <c r="AK47" s="256"/>
      <c r="AL47" s="257"/>
      <c r="AM47" s="258"/>
      <c r="AN47" s="256"/>
      <c r="AO47" s="257"/>
      <c r="AP47" s="258"/>
      <c r="AQ47" s="256"/>
      <c r="AR47" s="257"/>
      <c r="AS47" s="260"/>
      <c r="AT47" s="258"/>
      <c r="AU47" s="260"/>
      <c r="AV47" s="144" t="s">
        <v>123</v>
      </c>
      <c r="AW47" s="145"/>
      <c r="AX47" s="89">
        <v>20</v>
      </c>
      <c r="AY47" s="258"/>
      <c r="AZ47" s="260"/>
      <c r="BA47" s="261"/>
      <c r="BB47" s="260"/>
      <c r="BC47" s="258"/>
      <c r="BD47" s="260"/>
      <c r="BE47" s="299"/>
      <c r="BF47" s="300"/>
      <c r="BG47" s="301">
        <f t="shared" si="0"/>
        <v>20</v>
      </c>
      <c r="BH47" s="302"/>
      <c r="BI47" s="195">
        <v>20</v>
      </c>
      <c r="BJ47" s="195"/>
      <c r="BP47" s="230"/>
      <c r="BQ47" s="276" t="s">
        <v>589</v>
      </c>
      <c r="BR47" s="277"/>
      <c r="BS47" s="277"/>
      <c r="BT47" s="277">
        <v>20</v>
      </c>
      <c r="BU47" s="277"/>
      <c r="BV47" s="278"/>
    </row>
    <row r="48" spans="1:74" s="230" customFormat="1" ht="17" thickTop="1" x14ac:dyDescent="0.2">
      <c r="A48" s="239"/>
      <c r="B48" s="239"/>
      <c r="C48" s="239"/>
      <c r="D48" s="239"/>
      <c r="E48" s="239"/>
      <c r="F48" s="239"/>
      <c r="G48" s="239"/>
      <c r="H48" s="239"/>
      <c r="I48" s="238"/>
      <c r="J48" s="239"/>
      <c r="K48" s="239"/>
      <c r="L48" s="238"/>
      <c r="M48" s="239"/>
      <c r="N48" s="239"/>
      <c r="O48" s="238"/>
      <c r="P48" s="239"/>
      <c r="Q48" s="239"/>
      <c r="R48" s="238"/>
      <c r="S48" s="239"/>
      <c r="T48" s="239"/>
      <c r="U48" s="238"/>
      <c r="V48" s="239"/>
      <c r="W48" s="239"/>
      <c r="X48" s="238"/>
      <c r="Y48" s="239"/>
      <c r="Z48" s="239"/>
      <c r="AA48" s="238"/>
      <c r="AB48" s="239"/>
      <c r="AC48" s="239"/>
      <c r="AD48" s="238"/>
      <c r="AE48" s="239"/>
      <c r="AF48" s="239"/>
      <c r="AG48" s="238"/>
      <c r="AH48" s="239"/>
      <c r="AI48" s="239"/>
      <c r="AJ48" s="238"/>
      <c r="AK48" s="239"/>
      <c r="AL48" s="239"/>
      <c r="AM48" s="238"/>
      <c r="AN48" s="239"/>
      <c r="AO48" s="239"/>
      <c r="AP48" s="238"/>
      <c r="AQ48" s="239"/>
      <c r="AR48" s="239"/>
      <c r="AS48" s="238"/>
      <c r="AT48" s="238"/>
      <c r="AU48" s="238"/>
      <c r="AV48" s="239"/>
      <c r="AW48" s="239"/>
      <c r="AX48" s="238"/>
      <c r="AY48" s="238"/>
      <c r="AZ48" s="238"/>
      <c r="BA48" s="238"/>
      <c r="BB48" s="238"/>
      <c r="BC48" s="238"/>
      <c r="BD48" s="238"/>
      <c r="BE48" s="239"/>
      <c r="BF48" s="239"/>
      <c r="BG48" s="239"/>
      <c r="BH48" s="239"/>
      <c r="BP48" s="265"/>
    </row>
    <row r="49" spans="1:60" s="230" customFormat="1" x14ac:dyDescent="0.2">
      <c r="A49" s="239"/>
      <c r="B49" s="239"/>
      <c r="C49" s="239"/>
      <c r="D49" s="239"/>
      <c r="E49" s="239"/>
      <c r="F49" s="239"/>
      <c r="G49" s="239"/>
      <c r="H49" s="239"/>
      <c r="I49" s="238"/>
      <c r="J49" s="239"/>
      <c r="K49" s="239"/>
      <c r="L49" s="238"/>
      <c r="M49" s="239"/>
      <c r="N49" s="239"/>
      <c r="O49" s="238"/>
      <c r="P49" s="239"/>
      <c r="Q49" s="239"/>
      <c r="R49" s="238"/>
      <c r="S49" s="239"/>
      <c r="T49" s="239"/>
      <c r="U49" s="238"/>
      <c r="V49" s="239"/>
      <c r="W49" s="239"/>
      <c r="X49" s="238"/>
      <c r="Y49" s="239"/>
      <c r="Z49" s="239"/>
      <c r="AA49" s="238"/>
      <c r="AB49" s="239"/>
      <c r="AC49" s="239"/>
      <c r="AD49" s="238"/>
      <c r="AE49" s="239"/>
      <c r="AF49" s="239"/>
      <c r="AG49" s="238"/>
      <c r="AH49" s="239"/>
      <c r="AI49" s="239"/>
      <c r="AJ49" s="238"/>
      <c r="AK49" s="239"/>
      <c r="AL49" s="239"/>
      <c r="AM49" s="238"/>
      <c r="AN49" s="239"/>
      <c r="AO49" s="239"/>
      <c r="AP49" s="238"/>
      <c r="AQ49" s="239"/>
      <c r="AR49" s="239"/>
      <c r="AS49" s="238"/>
      <c r="AT49" s="238"/>
      <c r="AU49" s="238"/>
      <c r="AV49" s="239"/>
      <c r="AW49" s="239"/>
      <c r="AX49" s="238"/>
      <c r="AY49" s="238"/>
      <c r="AZ49" s="238"/>
      <c r="BA49" s="238"/>
      <c r="BB49" s="238"/>
      <c r="BC49" s="238"/>
      <c r="BD49" s="238"/>
      <c r="BE49" s="239"/>
      <c r="BF49" s="239"/>
      <c r="BG49" s="239"/>
      <c r="BH49" s="239"/>
    </row>
    <row r="50" spans="1:60" s="230" customFormat="1" x14ac:dyDescent="0.2">
      <c r="A50" s="239"/>
      <c r="B50" s="239"/>
      <c r="C50" s="239"/>
      <c r="D50" s="239"/>
      <c r="E50" s="239"/>
      <c r="F50" s="239"/>
      <c r="G50" s="239"/>
      <c r="H50" s="239"/>
      <c r="I50" s="238"/>
      <c r="J50" s="239"/>
      <c r="K50" s="239"/>
      <c r="L50" s="238"/>
      <c r="M50" s="239"/>
      <c r="N50" s="239"/>
      <c r="O50" s="238"/>
      <c r="P50" s="239"/>
      <c r="Q50" s="239"/>
      <c r="R50" s="238"/>
      <c r="S50" s="239"/>
      <c r="T50" s="239"/>
      <c r="U50" s="238"/>
      <c r="V50" s="239"/>
      <c r="W50" s="239"/>
      <c r="X50" s="238"/>
      <c r="Y50" s="239"/>
      <c r="Z50" s="239"/>
      <c r="AA50" s="238"/>
      <c r="AB50" s="239"/>
      <c r="AC50" s="239"/>
      <c r="AD50" s="238"/>
      <c r="AE50" s="239"/>
      <c r="AF50" s="239"/>
      <c r="AG50" s="238"/>
      <c r="AH50" s="239"/>
      <c r="AI50" s="239"/>
      <c r="AJ50" s="238"/>
      <c r="AK50" s="239"/>
      <c r="AL50" s="239"/>
      <c r="AM50" s="238"/>
      <c r="AN50" s="239"/>
      <c r="AO50" s="239"/>
      <c r="AP50" s="238"/>
      <c r="AQ50" s="239"/>
      <c r="AR50" s="239"/>
      <c r="AS50" s="238"/>
      <c r="AT50" s="238"/>
      <c r="AU50" s="238"/>
      <c r="AV50" s="239"/>
      <c r="AW50" s="239"/>
      <c r="AX50" s="238"/>
      <c r="AY50" s="238"/>
      <c r="AZ50" s="238"/>
      <c r="BA50" s="238"/>
      <c r="BB50" s="238"/>
      <c r="BC50" s="238"/>
      <c r="BD50" s="238"/>
      <c r="BE50" s="239"/>
      <c r="BF50" s="239"/>
      <c r="BG50" s="239"/>
      <c r="BH50" s="239"/>
    </row>
    <row r="51" spans="1:60" s="230" customFormat="1" x14ac:dyDescent="0.2">
      <c r="A51" s="239"/>
      <c r="B51" s="239"/>
      <c r="C51" s="239"/>
      <c r="D51" s="239"/>
      <c r="E51" s="239"/>
      <c r="F51" s="239"/>
      <c r="G51" s="239"/>
      <c r="H51" s="239"/>
      <c r="I51" s="238"/>
      <c r="J51" s="239"/>
      <c r="K51" s="239"/>
      <c r="L51" s="238"/>
      <c r="M51" s="239"/>
      <c r="N51" s="239"/>
      <c r="O51" s="238"/>
      <c r="P51" s="239"/>
      <c r="Q51" s="239"/>
      <c r="R51" s="238"/>
      <c r="S51" s="239"/>
      <c r="T51" s="239"/>
      <c r="U51" s="238"/>
      <c r="V51" s="239"/>
      <c r="W51" s="239"/>
      <c r="X51" s="238"/>
      <c r="Y51" s="239"/>
      <c r="Z51" s="239"/>
      <c r="AA51" s="238"/>
      <c r="AB51" s="239"/>
      <c r="AC51" s="239"/>
      <c r="AD51" s="238"/>
      <c r="AE51" s="239"/>
      <c r="AF51" s="239"/>
      <c r="AG51" s="238"/>
      <c r="AH51" s="239"/>
      <c r="AI51" s="239"/>
      <c r="AJ51" s="238"/>
      <c r="AK51" s="239"/>
      <c r="AL51" s="239"/>
      <c r="AM51" s="238"/>
      <c r="AN51" s="239"/>
      <c r="AO51" s="239"/>
      <c r="AP51" s="238"/>
      <c r="AQ51" s="239"/>
      <c r="AR51" s="239"/>
      <c r="AS51" s="238"/>
      <c r="AT51" s="238"/>
      <c r="AU51" s="238"/>
      <c r="AV51" s="239"/>
      <c r="AW51" s="239"/>
      <c r="AX51" s="238"/>
      <c r="AY51" s="238"/>
      <c r="AZ51" s="238"/>
      <c r="BA51" s="238"/>
      <c r="BB51" s="238"/>
      <c r="BC51" s="238"/>
      <c r="BD51" s="238"/>
      <c r="BE51" s="239"/>
      <c r="BF51" s="239"/>
      <c r="BG51" s="239"/>
      <c r="BH51" s="239"/>
    </row>
    <row r="52" spans="1:60" s="230" customFormat="1" x14ac:dyDescent="0.2">
      <c r="A52" s="239"/>
      <c r="B52" s="239"/>
      <c r="C52" s="239"/>
      <c r="G52" s="239"/>
      <c r="H52" s="239"/>
      <c r="I52" s="238"/>
      <c r="J52" s="239"/>
      <c r="K52" s="239"/>
      <c r="L52" s="238"/>
      <c r="M52" s="239"/>
      <c r="N52" s="239"/>
      <c r="O52" s="238"/>
      <c r="P52" s="239"/>
      <c r="Q52" s="239"/>
      <c r="R52" s="238"/>
      <c r="S52" s="239"/>
      <c r="T52" s="239"/>
      <c r="U52" s="238"/>
      <c r="V52" s="239"/>
      <c r="W52" s="239"/>
      <c r="X52" s="238"/>
      <c r="Y52" s="239"/>
      <c r="Z52" s="239"/>
      <c r="AA52" s="238"/>
      <c r="AB52" s="239"/>
      <c r="AC52" s="239"/>
      <c r="AD52" s="238"/>
      <c r="AE52" s="239"/>
      <c r="AF52" s="239"/>
      <c r="AG52" s="238"/>
      <c r="AH52" s="239"/>
      <c r="AI52" s="239"/>
      <c r="AJ52" s="238"/>
      <c r="AK52" s="239"/>
      <c r="AL52" s="239"/>
      <c r="AM52" s="238"/>
      <c r="AN52" s="239"/>
      <c r="AO52" s="239"/>
      <c r="AP52" s="238"/>
      <c r="AQ52" s="239"/>
      <c r="AR52" s="239"/>
      <c r="AS52" s="238"/>
      <c r="AT52" s="238"/>
      <c r="AU52" s="238"/>
      <c r="AV52" s="239"/>
      <c r="AW52" s="239"/>
      <c r="AX52" s="238"/>
      <c r="AY52" s="238"/>
      <c r="AZ52" s="238"/>
      <c r="BA52" s="238"/>
      <c r="BB52" s="238"/>
      <c r="BC52" s="238"/>
      <c r="BD52" s="238"/>
      <c r="BE52" s="239"/>
      <c r="BF52" s="239"/>
      <c r="BG52" s="239"/>
      <c r="BH52" s="239"/>
    </row>
    <row r="53" spans="1:60" s="230" customFormat="1" x14ac:dyDescent="0.2">
      <c r="A53" s="239"/>
      <c r="B53" s="239"/>
      <c r="C53" s="239"/>
      <c r="D53" s="239"/>
      <c r="E53" s="239"/>
      <c r="F53" s="239"/>
      <c r="G53" s="239"/>
      <c r="H53" s="239"/>
      <c r="I53" s="238"/>
      <c r="J53" s="239"/>
      <c r="K53" s="239"/>
      <c r="L53" s="238"/>
      <c r="M53" s="239"/>
      <c r="N53" s="239"/>
      <c r="O53" s="238"/>
      <c r="P53" s="239"/>
      <c r="Q53" s="239"/>
      <c r="R53" s="238"/>
      <c r="S53" s="239"/>
      <c r="T53" s="239"/>
      <c r="U53" s="238"/>
      <c r="V53" s="239"/>
      <c r="W53" s="239"/>
      <c r="X53" s="238"/>
      <c r="Y53" s="239"/>
      <c r="Z53" s="239"/>
      <c r="AA53" s="238"/>
      <c r="AB53" s="239"/>
      <c r="AC53" s="239"/>
      <c r="AD53" s="238"/>
      <c r="AE53" s="239"/>
      <c r="AF53" s="239"/>
      <c r="AG53" s="238"/>
      <c r="AH53" s="239"/>
      <c r="AI53" s="239"/>
      <c r="AJ53" s="238"/>
      <c r="AK53" s="239"/>
      <c r="AL53" s="239"/>
      <c r="AM53" s="238"/>
      <c r="AN53" s="239"/>
      <c r="AO53" s="239"/>
      <c r="AP53" s="238"/>
      <c r="AQ53" s="239"/>
      <c r="AR53" s="239"/>
      <c r="AS53" s="238"/>
      <c r="AT53" s="238"/>
      <c r="AU53" s="238"/>
      <c r="AV53" s="239"/>
      <c r="AW53" s="239"/>
      <c r="AX53" s="238"/>
      <c r="AY53" s="238"/>
      <c r="AZ53" s="238"/>
      <c r="BA53" s="238"/>
      <c r="BB53" s="238"/>
      <c r="BC53" s="238"/>
      <c r="BD53" s="238"/>
      <c r="BE53" s="239"/>
      <c r="BF53" s="239"/>
      <c r="BG53" s="239"/>
      <c r="BH53" s="239"/>
    </row>
    <row r="54" spans="1:60" s="230" customFormat="1" x14ac:dyDescent="0.2">
      <c r="A54" s="239"/>
      <c r="B54" s="239"/>
      <c r="C54" s="239"/>
      <c r="D54" s="239"/>
      <c r="E54" s="239"/>
      <c r="F54" s="239"/>
      <c r="G54" s="239"/>
      <c r="H54" s="239"/>
      <c r="I54" s="238"/>
      <c r="J54" s="239"/>
      <c r="K54" s="239"/>
      <c r="L54" s="238"/>
      <c r="M54" s="239"/>
      <c r="N54" s="239"/>
      <c r="O54" s="238"/>
      <c r="P54" s="239"/>
      <c r="Q54" s="239"/>
      <c r="R54" s="238"/>
      <c r="S54" s="239"/>
      <c r="T54" s="239"/>
      <c r="U54" s="238"/>
      <c r="V54" s="239"/>
      <c r="W54" s="239"/>
      <c r="X54" s="238"/>
      <c r="Y54" s="239"/>
      <c r="Z54" s="239"/>
      <c r="AA54" s="238"/>
      <c r="AB54" s="239"/>
      <c r="AC54" s="239"/>
      <c r="AD54" s="238"/>
      <c r="AE54" s="239"/>
      <c r="AF54" s="239"/>
      <c r="AG54" s="238"/>
      <c r="AH54" s="239"/>
      <c r="AI54" s="239"/>
      <c r="AJ54" s="238"/>
      <c r="AK54" s="239"/>
      <c r="AL54" s="239"/>
      <c r="AM54" s="238"/>
      <c r="AN54" s="239"/>
      <c r="AO54" s="239"/>
      <c r="AP54" s="238"/>
      <c r="AQ54" s="239"/>
      <c r="AR54" s="239"/>
      <c r="AS54" s="238"/>
      <c r="AT54" s="238"/>
      <c r="AU54" s="238"/>
      <c r="AV54" s="239"/>
      <c r="AW54" s="239"/>
      <c r="AX54" s="238"/>
      <c r="AY54" s="238"/>
      <c r="AZ54" s="238"/>
      <c r="BA54" s="238"/>
      <c r="BB54" s="238"/>
      <c r="BC54" s="238"/>
      <c r="BD54" s="238"/>
      <c r="BE54" s="239"/>
      <c r="BF54" s="239"/>
      <c r="BG54" s="239"/>
      <c r="BH54" s="239"/>
    </row>
    <row r="55" spans="1:60" s="230" customFormat="1" x14ac:dyDescent="0.2">
      <c r="A55" s="239"/>
      <c r="B55" s="239"/>
      <c r="C55" s="239"/>
      <c r="D55" s="239"/>
      <c r="E55" s="239"/>
      <c r="F55" s="239"/>
      <c r="G55" s="239"/>
      <c r="H55" s="239"/>
      <c r="I55" s="238"/>
      <c r="J55" s="239"/>
      <c r="K55" s="239"/>
      <c r="L55" s="238"/>
      <c r="M55" s="239"/>
      <c r="N55" s="239"/>
      <c r="O55" s="238"/>
      <c r="P55" s="239"/>
      <c r="Q55" s="239"/>
      <c r="R55" s="238"/>
      <c r="S55" s="239"/>
      <c r="T55" s="239"/>
      <c r="U55" s="238"/>
      <c r="V55" s="239"/>
      <c r="W55" s="239"/>
      <c r="X55" s="238"/>
      <c r="Y55" s="239"/>
      <c r="Z55" s="239"/>
      <c r="AA55" s="238"/>
      <c r="AB55" s="239"/>
      <c r="AC55" s="239"/>
      <c r="AD55" s="238"/>
      <c r="AE55" s="239"/>
      <c r="AF55" s="239"/>
      <c r="AG55" s="238"/>
      <c r="AH55" s="239"/>
      <c r="AI55" s="239"/>
      <c r="AJ55" s="238"/>
      <c r="AK55" s="239"/>
      <c r="AL55" s="239"/>
      <c r="AM55" s="238"/>
      <c r="AN55" s="239"/>
      <c r="AO55" s="239"/>
      <c r="AP55" s="238"/>
      <c r="AQ55" s="239"/>
      <c r="AR55" s="239"/>
      <c r="AS55" s="238"/>
      <c r="AT55" s="238"/>
      <c r="AU55" s="238"/>
      <c r="AV55" s="239"/>
      <c r="AW55" s="239"/>
      <c r="AX55" s="238"/>
      <c r="AY55" s="238"/>
      <c r="AZ55" s="238"/>
      <c r="BA55" s="238"/>
      <c r="BB55" s="238"/>
      <c r="BC55" s="238"/>
      <c r="BD55" s="238"/>
      <c r="BE55" s="239"/>
      <c r="BF55" s="239"/>
      <c r="BG55" s="239"/>
      <c r="BH55" s="239"/>
    </row>
    <row r="56" spans="1:60" s="230" customFormat="1" x14ac:dyDescent="0.2">
      <c r="A56" s="239"/>
      <c r="B56" s="239"/>
      <c r="C56" s="239"/>
      <c r="D56" s="239"/>
      <c r="E56" s="239"/>
      <c r="F56" s="239"/>
      <c r="G56" s="239"/>
      <c r="H56" s="239"/>
      <c r="I56" s="238"/>
      <c r="J56" s="239"/>
      <c r="K56" s="239"/>
      <c r="L56" s="238"/>
      <c r="M56" s="239"/>
      <c r="N56" s="239"/>
      <c r="O56" s="238"/>
      <c r="P56" s="239"/>
      <c r="Q56" s="239"/>
      <c r="R56" s="238"/>
      <c r="S56" s="239"/>
      <c r="T56" s="239"/>
      <c r="U56" s="238"/>
      <c r="V56" s="239"/>
      <c r="W56" s="239"/>
      <c r="X56" s="238"/>
      <c r="Y56" s="239"/>
      <c r="Z56" s="239"/>
      <c r="AA56" s="238"/>
      <c r="AB56" s="239"/>
      <c r="AC56" s="239"/>
      <c r="AD56" s="238"/>
      <c r="AE56" s="239"/>
      <c r="AF56" s="239"/>
      <c r="AG56" s="238"/>
      <c r="AH56" s="239"/>
      <c r="AI56" s="239"/>
      <c r="AJ56" s="238"/>
      <c r="AK56" s="239"/>
      <c r="AL56" s="239"/>
      <c r="AM56" s="238"/>
      <c r="AN56" s="239"/>
      <c r="AO56" s="239"/>
      <c r="AP56" s="238"/>
      <c r="AQ56" s="239"/>
      <c r="AR56" s="239"/>
      <c r="AS56" s="238"/>
      <c r="AT56" s="238"/>
      <c r="AU56" s="238"/>
      <c r="AV56" s="239"/>
      <c r="AW56" s="239"/>
      <c r="AX56" s="238"/>
      <c r="AY56" s="238"/>
      <c r="AZ56" s="238"/>
      <c r="BA56" s="238"/>
      <c r="BB56" s="238"/>
      <c r="BC56" s="238"/>
      <c r="BD56" s="238"/>
      <c r="BE56" s="239"/>
      <c r="BF56" s="239"/>
      <c r="BG56" s="239"/>
      <c r="BH56" s="239"/>
    </row>
    <row r="57" spans="1:60" s="230" customFormat="1" x14ac:dyDescent="0.2">
      <c r="A57" s="239"/>
      <c r="B57" s="239"/>
      <c r="C57" s="239"/>
      <c r="D57" s="239"/>
      <c r="E57" s="239"/>
      <c r="F57" s="239"/>
      <c r="G57" s="239"/>
      <c r="H57" s="239"/>
      <c r="I57" s="238"/>
      <c r="J57" s="239"/>
      <c r="K57" s="239"/>
      <c r="L57" s="238"/>
      <c r="M57" s="239"/>
      <c r="N57" s="239"/>
      <c r="O57" s="238"/>
      <c r="P57" s="239"/>
      <c r="Q57" s="239"/>
      <c r="R57" s="238"/>
      <c r="S57" s="239"/>
      <c r="T57" s="239"/>
      <c r="U57" s="238"/>
      <c r="V57" s="239"/>
      <c r="W57" s="239"/>
      <c r="X57" s="238"/>
      <c r="Y57" s="239"/>
      <c r="Z57" s="239"/>
      <c r="AA57" s="238"/>
      <c r="AB57" s="239"/>
      <c r="AC57" s="239"/>
      <c r="AD57" s="238"/>
      <c r="AE57" s="239"/>
      <c r="AF57" s="239"/>
      <c r="AG57" s="238"/>
      <c r="AH57" s="239"/>
      <c r="AI57" s="239"/>
      <c r="AJ57" s="238"/>
      <c r="AK57" s="239"/>
      <c r="AL57" s="239"/>
      <c r="AM57" s="238"/>
      <c r="AN57" s="239"/>
      <c r="AO57" s="239"/>
      <c r="AP57" s="238"/>
      <c r="AQ57" s="239"/>
      <c r="AR57" s="239"/>
      <c r="AS57" s="238"/>
      <c r="AT57" s="238"/>
      <c r="AU57" s="238"/>
      <c r="AV57" s="239"/>
      <c r="AW57" s="239"/>
      <c r="AX57" s="238"/>
      <c r="AY57" s="238"/>
      <c r="AZ57" s="238"/>
      <c r="BA57" s="238"/>
      <c r="BB57" s="238"/>
      <c r="BC57" s="238"/>
      <c r="BD57" s="238"/>
      <c r="BE57" s="239"/>
      <c r="BF57" s="239"/>
      <c r="BG57" s="239"/>
      <c r="BH57" s="239"/>
    </row>
    <row r="58" spans="1:60" s="230" customFormat="1" x14ac:dyDescent="0.2">
      <c r="A58" s="239"/>
      <c r="B58" s="239"/>
      <c r="C58" s="239"/>
      <c r="D58" s="239"/>
      <c r="E58" s="239"/>
      <c r="F58" s="239"/>
      <c r="G58" s="239"/>
      <c r="H58" s="239"/>
      <c r="I58" s="238"/>
      <c r="J58" s="239"/>
      <c r="K58" s="239"/>
      <c r="L58" s="238"/>
      <c r="M58" s="239"/>
      <c r="N58" s="239"/>
      <c r="O58" s="238"/>
      <c r="P58" s="239"/>
      <c r="Q58" s="239"/>
      <c r="R58" s="238"/>
      <c r="S58" s="239"/>
      <c r="T58" s="239"/>
      <c r="U58" s="238"/>
      <c r="V58" s="239"/>
      <c r="W58" s="239"/>
      <c r="X58" s="238"/>
      <c r="Y58" s="239"/>
      <c r="Z58" s="239"/>
      <c r="AA58" s="238"/>
      <c r="AB58" s="239"/>
      <c r="AC58" s="239"/>
      <c r="AD58" s="238"/>
      <c r="AE58" s="239"/>
      <c r="AF58" s="239"/>
      <c r="AG58" s="238"/>
      <c r="AH58" s="239"/>
      <c r="AI58" s="239"/>
      <c r="AJ58" s="238"/>
      <c r="AK58" s="239"/>
      <c r="AL58" s="239"/>
      <c r="AM58" s="238"/>
      <c r="AN58" s="239"/>
      <c r="AO58" s="239"/>
      <c r="AP58" s="238"/>
      <c r="AQ58" s="239"/>
      <c r="AR58" s="239"/>
      <c r="AS58" s="238"/>
      <c r="AT58" s="238"/>
      <c r="AU58" s="238"/>
      <c r="AV58" s="239"/>
      <c r="AW58" s="239"/>
      <c r="AX58" s="238"/>
      <c r="AY58" s="238"/>
      <c r="AZ58" s="238"/>
      <c r="BA58" s="238"/>
      <c r="BB58" s="238"/>
      <c r="BC58" s="238"/>
      <c r="BD58" s="238"/>
      <c r="BE58" s="239"/>
      <c r="BF58" s="239"/>
      <c r="BG58" s="239"/>
      <c r="BH58" s="239"/>
    </row>
    <row r="59" spans="1:60" s="230" customFormat="1" x14ac:dyDescent="0.2">
      <c r="A59" s="239"/>
      <c r="B59" s="239"/>
      <c r="C59" s="239"/>
      <c r="D59" s="239"/>
      <c r="E59" s="239"/>
      <c r="F59" s="239"/>
      <c r="G59" s="239"/>
      <c r="H59" s="239"/>
      <c r="I59" s="238"/>
      <c r="J59" s="239"/>
      <c r="K59" s="239"/>
      <c r="L59" s="238"/>
      <c r="M59" s="239"/>
      <c r="N59" s="239"/>
      <c r="O59" s="238"/>
      <c r="P59" s="239"/>
      <c r="Q59" s="239"/>
      <c r="R59" s="238"/>
      <c r="S59" s="239"/>
      <c r="T59" s="239"/>
      <c r="U59" s="238"/>
      <c r="V59" s="239"/>
      <c r="W59" s="239"/>
      <c r="X59" s="238"/>
      <c r="Y59" s="239"/>
      <c r="Z59" s="239"/>
      <c r="AA59" s="238"/>
      <c r="AB59" s="239"/>
      <c r="AC59" s="239"/>
      <c r="AD59" s="238"/>
      <c r="AE59" s="239"/>
      <c r="AF59" s="239"/>
      <c r="AG59" s="238"/>
      <c r="AH59" s="239"/>
      <c r="AI59" s="239"/>
      <c r="AJ59" s="238"/>
      <c r="AK59" s="239"/>
      <c r="AL59" s="239"/>
      <c r="AM59" s="238"/>
      <c r="AN59" s="239"/>
      <c r="AO59" s="239"/>
      <c r="AP59" s="238"/>
      <c r="AQ59" s="239"/>
      <c r="AR59" s="239"/>
      <c r="AS59" s="238"/>
      <c r="AT59" s="238"/>
      <c r="AU59" s="238"/>
      <c r="AV59" s="239"/>
      <c r="AW59" s="239"/>
      <c r="AX59" s="238"/>
      <c r="AY59" s="238"/>
      <c r="AZ59" s="238"/>
      <c r="BA59" s="238"/>
      <c r="BB59" s="238"/>
      <c r="BC59" s="238"/>
      <c r="BD59" s="238"/>
      <c r="BE59" s="239"/>
      <c r="BF59" s="239"/>
      <c r="BG59" s="239"/>
      <c r="BH59" s="239"/>
    </row>
    <row r="60" spans="1:60" s="230" customFormat="1" x14ac:dyDescent="0.2">
      <c r="A60" s="239"/>
      <c r="B60" s="239"/>
      <c r="C60" s="239"/>
      <c r="D60" s="239"/>
      <c r="E60" s="239"/>
      <c r="F60" s="239"/>
      <c r="G60" s="239"/>
      <c r="H60" s="239"/>
      <c r="I60" s="238"/>
      <c r="J60" s="239"/>
      <c r="K60" s="239"/>
      <c r="L60" s="238"/>
      <c r="M60" s="239"/>
      <c r="N60" s="239"/>
      <c r="O60" s="238"/>
      <c r="P60" s="239"/>
      <c r="Q60" s="239"/>
      <c r="R60" s="238"/>
      <c r="S60" s="239"/>
      <c r="T60" s="239"/>
      <c r="U60" s="238"/>
      <c r="V60" s="239"/>
      <c r="W60" s="239"/>
      <c r="X60" s="238"/>
      <c r="Y60" s="239"/>
      <c r="Z60" s="239"/>
      <c r="AA60" s="238"/>
      <c r="AB60" s="239"/>
      <c r="AC60" s="239"/>
      <c r="AD60" s="238"/>
      <c r="AE60" s="239"/>
      <c r="AF60" s="239"/>
      <c r="AG60" s="238"/>
      <c r="AH60" s="239"/>
      <c r="AI60" s="239"/>
      <c r="AJ60" s="238"/>
      <c r="AK60" s="239"/>
      <c r="AL60" s="239"/>
      <c r="AM60" s="238"/>
      <c r="AN60" s="239"/>
      <c r="AO60" s="239"/>
      <c r="AP60" s="238"/>
      <c r="AQ60" s="239"/>
      <c r="AR60" s="239"/>
      <c r="AS60" s="238"/>
      <c r="AT60" s="238"/>
      <c r="AU60" s="238"/>
      <c r="AV60" s="239"/>
      <c r="AW60" s="239"/>
      <c r="AX60" s="238"/>
      <c r="AY60" s="238"/>
      <c r="AZ60" s="238"/>
      <c r="BA60" s="238"/>
      <c r="BB60" s="238"/>
      <c r="BC60" s="238"/>
      <c r="BD60" s="238"/>
      <c r="BE60" s="239"/>
      <c r="BF60" s="239"/>
      <c r="BG60" s="239"/>
      <c r="BH60" s="239"/>
    </row>
    <row r="61" spans="1:60" s="230" customFormat="1" x14ac:dyDescent="0.2">
      <c r="A61" s="239"/>
      <c r="B61" s="239"/>
      <c r="C61" s="239"/>
      <c r="D61" s="239"/>
      <c r="E61" s="239"/>
      <c r="F61" s="239"/>
      <c r="G61" s="239"/>
      <c r="H61" s="239"/>
      <c r="I61" s="238"/>
      <c r="J61" s="239"/>
      <c r="K61" s="239"/>
      <c r="L61" s="238"/>
      <c r="M61" s="239"/>
      <c r="N61" s="239"/>
      <c r="O61" s="238"/>
      <c r="P61" s="239"/>
      <c r="Q61" s="239"/>
      <c r="R61" s="238"/>
      <c r="S61" s="239"/>
      <c r="T61" s="239"/>
      <c r="U61" s="238"/>
      <c r="V61" s="239"/>
      <c r="W61" s="239"/>
      <c r="X61" s="238"/>
      <c r="Y61" s="239"/>
      <c r="Z61" s="239"/>
      <c r="AA61" s="238"/>
      <c r="AB61" s="239"/>
      <c r="AC61" s="239"/>
      <c r="AD61" s="238"/>
      <c r="AE61" s="239"/>
      <c r="AF61" s="239"/>
      <c r="AG61" s="238"/>
      <c r="AH61" s="239"/>
      <c r="AI61" s="239"/>
      <c r="AJ61" s="238"/>
      <c r="AK61" s="239"/>
      <c r="AL61" s="239"/>
      <c r="AM61" s="238"/>
      <c r="AN61" s="239"/>
      <c r="AO61" s="239"/>
      <c r="AP61" s="238"/>
      <c r="AQ61" s="239"/>
      <c r="AR61" s="239"/>
      <c r="AS61" s="238"/>
      <c r="AT61" s="238"/>
      <c r="AU61" s="238"/>
      <c r="AV61" s="239"/>
      <c r="AW61" s="239"/>
      <c r="AX61" s="238"/>
      <c r="AY61" s="238"/>
      <c r="AZ61" s="238"/>
      <c r="BA61" s="238"/>
      <c r="BB61" s="238"/>
      <c r="BC61" s="238"/>
      <c r="BD61" s="238"/>
      <c r="BE61" s="239"/>
      <c r="BF61" s="239"/>
      <c r="BG61" s="239"/>
      <c r="BH61" s="239"/>
    </row>
    <row r="62" spans="1:60" s="230" customFormat="1" x14ac:dyDescent="0.2">
      <c r="A62" s="239"/>
      <c r="B62" s="239"/>
      <c r="C62" s="239"/>
      <c r="D62" s="239"/>
      <c r="E62" s="239"/>
      <c r="F62" s="239"/>
      <c r="G62" s="239"/>
      <c r="H62" s="239"/>
      <c r="I62" s="238"/>
      <c r="J62" s="239"/>
      <c r="K62" s="239"/>
      <c r="L62" s="238"/>
      <c r="M62" s="239"/>
      <c r="N62" s="239"/>
      <c r="O62" s="238"/>
      <c r="P62" s="239"/>
      <c r="Q62" s="239"/>
      <c r="R62" s="238"/>
      <c r="S62" s="239"/>
      <c r="T62" s="239"/>
      <c r="U62" s="238"/>
      <c r="V62" s="239"/>
      <c r="W62" s="239"/>
      <c r="X62" s="238"/>
      <c r="Y62" s="239"/>
      <c r="Z62" s="239"/>
      <c r="AA62" s="238"/>
      <c r="AB62" s="239"/>
      <c r="AC62" s="239"/>
      <c r="AD62" s="238"/>
      <c r="AE62" s="239"/>
      <c r="AF62" s="239"/>
      <c r="AG62" s="238"/>
      <c r="AH62" s="239"/>
      <c r="AI62" s="239"/>
      <c r="AJ62" s="238"/>
      <c r="AK62" s="239"/>
      <c r="AL62" s="239"/>
      <c r="AM62" s="238"/>
      <c r="AN62" s="239"/>
      <c r="AO62" s="239"/>
      <c r="AP62" s="238"/>
      <c r="AQ62" s="239"/>
      <c r="AR62" s="239"/>
      <c r="AS62" s="238"/>
      <c r="AT62" s="238"/>
      <c r="AU62" s="238"/>
      <c r="AV62" s="239"/>
      <c r="AW62" s="239"/>
      <c r="AX62" s="238"/>
      <c r="AY62" s="238"/>
      <c r="AZ62" s="238"/>
      <c r="BA62" s="238"/>
      <c r="BB62" s="238"/>
      <c r="BC62" s="238"/>
      <c r="BD62" s="238"/>
      <c r="BE62" s="239"/>
      <c r="BF62" s="239"/>
      <c r="BG62" s="239"/>
      <c r="BH62" s="239"/>
    </row>
    <row r="63" spans="1:60" s="230" customFormat="1" x14ac:dyDescent="0.2">
      <c r="A63" s="239"/>
      <c r="B63" s="239"/>
      <c r="C63" s="239"/>
      <c r="D63" s="239"/>
      <c r="E63" s="239"/>
      <c r="F63" s="239"/>
      <c r="G63" s="239"/>
      <c r="H63" s="239"/>
      <c r="I63" s="238"/>
      <c r="J63" s="239"/>
      <c r="K63" s="239"/>
      <c r="L63" s="238"/>
      <c r="M63" s="239"/>
      <c r="N63" s="239"/>
      <c r="O63" s="238"/>
      <c r="P63" s="239"/>
      <c r="Q63" s="239"/>
      <c r="R63" s="238"/>
      <c r="S63" s="239"/>
      <c r="T63" s="239"/>
      <c r="U63" s="238"/>
      <c r="V63" s="239"/>
      <c r="W63" s="239"/>
      <c r="X63" s="238"/>
      <c r="Y63" s="239"/>
      <c r="Z63" s="239"/>
      <c r="AA63" s="238"/>
      <c r="AB63" s="239"/>
      <c r="AC63" s="239"/>
      <c r="AD63" s="238"/>
      <c r="AE63" s="239"/>
      <c r="AF63" s="239"/>
      <c r="AG63" s="238"/>
      <c r="AH63" s="239"/>
      <c r="AI63" s="239"/>
      <c r="AJ63" s="238"/>
      <c r="AK63" s="239"/>
      <c r="AL63" s="239"/>
      <c r="AM63" s="238"/>
      <c r="AN63" s="239"/>
      <c r="AO63" s="239"/>
      <c r="AP63" s="238"/>
      <c r="AQ63" s="239"/>
      <c r="AR63" s="239"/>
      <c r="AS63" s="238"/>
      <c r="AT63" s="238"/>
      <c r="AU63" s="238"/>
      <c r="AV63" s="239"/>
      <c r="AW63" s="239"/>
      <c r="AX63" s="238"/>
      <c r="AY63" s="238"/>
      <c r="AZ63" s="238"/>
      <c r="BA63" s="238"/>
      <c r="BB63" s="238"/>
      <c r="BC63" s="238"/>
      <c r="BD63" s="238"/>
      <c r="BE63" s="239"/>
      <c r="BF63" s="239"/>
      <c r="BG63" s="239"/>
      <c r="BH63" s="239"/>
    </row>
    <row r="64" spans="1:60" s="230" customFormat="1" x14ac:dyDescent="0.2">
      <c r="A64" s="239"/>
      <c r="B64" s="239"/>
      <c r="C64" s="239"/>
      <c r="D64" s="239"/>
      <c r="E64" s="239"/>
      <c r="F64" s="239"/>
      <c r="G64" s="239"/>
      <c r="H64" s="239"/>
      <c r="I64" s="238"/>
      <c r="J64" s="239"/>
      <c r="K64" s="239"/>
      <c r="L64" s="238"/>
      <c r="M64" s="239"/>
      <c r="N64" s="239"/>
      <c r="O64" s="238"/>
      <c r="P64" s="239"/>
      <c r="Q64" s="239"/>
      <c r="R64" s="238"/>
      <c r="S64" s="239"/>
      <c r="T64" s="239"/>
      <c r="U64" s="238"/>
      <c r="V64" s="239"/>
      <c r="W64" s="239"/>
      <c r="X64" s="238"/>
      <c r="Y64" s="239"/>
      <c r="Z64" s="239"/>
      <c r="AA64" s="238"/>
      <c r="AB64" s="239"/>
      <c r="AC64" s="239"/>
      <c r="AD64" s="238"/>
      <c r="AE64" s="239"/>
      <c r="AF64" s="239"/>
      <c r="AG64" s="238"/>
      <c r="AH64" s="239"/>
      <c r="AI64" s="239"/>
      <c r="AJ64" s="238"/>
      <c r="AK64" s="239"/>
      <c r="AL64" s="239"/>
      <c r="AM64" s="238"/>
      <c r="AN64" s="239"/>
      <c r="AO64" s="239"/>
      <c r="AP64" s="238"/>
      <c r="AQ64" s="239"/>
      <c r="AR64" s="239"/>
      <c r="AS64" s="238"/>
      <c r="AT64" s="238"/>
      <c r="AU64" s="238"/>
      <c r="AV64" s="239"/>
      <c r="AW64" s="239"/>
      <c r="AX64" s="238"/>
      <c r="AY64" s="238"/>
      <c r="AZ64" s="238"/>
      <c r="BA64" s="238"/>
      <c r="BB64" s="238"/>
      <c r="BC64" s="238"/>
      <c r="BD64" s="238"/>
      <c r="BE64" s="239"/>
      <c r="BF64" s="239"/>
      <c r="BG64" s="239"/>
      <c r="BH64" s="239"/>
    </row>
    <row r="65" spans="1:60" s="230" customFormat="1" x14ac:dyDescent="0.2">
      <c r="A65" s="239"/>
      <c r="B65" s="239"/>
      <c r="C65" s="239"/>
      <c r="D65" s="239"/>
      <c r="E65" s="239"/>
      <c r="F65" s="239"/>
      <c r="G65" s="239"/>
      <c r="H65" s="239"/>
      <c r="I65" s="238"/>
      <c r="J65" s="239"/>
      <c r="K65" s="239"/>
      <c r="L65" s="238"/>
      <c r="M65" s="239"/>
      <c r="N65" s="239"/>
      <c r="O65" s="238"/>
      <c r="P65" s="239"/>
      <c r="Q65" s="239"/>
      <c r="R65" s="238"/>
      <c r="S65" s="239"/>
      <c r="T65" s="239"/>
      <c r="U65" s="238"/>
      <c r="V65" s="239"/>
      <c r="W65" s="239"/>
      <c r="X65" s="238"/>
      <c r="Y65" s="239"/>
      <c r="Z65" s="239"/>
      <c r="AA65" s="238"/>
      <c r="AB65" s="239"/>
      <c r="AC65" s="239"/>
      <c r="AD65" s="238"/>
      <c r="AE65" s="239"/>
      <c r="AF65" s="239"/>
      <c r="AG65" s="238"/>
      <c r="AH65" s="239"/>
      <c r="AI65" s="239"/>
      <c r="AJ65" s="238"/>
      <c r="AK65" s="239"/>
      <c r="AL65" s="239"/>
      <c r="AM65" s="238"/>
      <c r="AN65" s="239"/>
      <c r="AO65" s="239"/>
      <c r="AP65" s="238"/>
      <c r="AQ65" s="239"/>
      <c r="AR65" s="239"/>
      <c r="AS65" s="238"/>
      <c r="AT65" s="238"/>
      <c r="AU65" s="238"/>
      <c r="AV65" s="239"/>
      <c r="AW65" s="239"/>
      <c r="AX65" s="238"/>
      <c r="AY65" s="238"/>
      <c r="AZ65" s="238"/>
      <c r="BA65" s="238"/>
      <c r="BB65" s="238"/>
      <c r="BC65" s="238"/>
      <c r="BD65" s="238"/>
      <c r="BE65" s="239"/>
      <c r="BF65" s="239"/>
      <c r="BG65" s="239"/>
      <c r="BH65" s="239"/>
    </row>
    <row r="66" spans="1:60" s="230" customFormat="1" x14ac:dyDescent="0.2">
      <c r="A66" s="239"/>
      <c r="B66" s="239"/>
      <c r="C66" s="239"/>
      <c r="D66" s="239"/>
      <c r="E66" s="239"/>
      <c r="F66" s="239"/>
      <c r="G66" s="239"/>
      <c r="H66" s="239"/>
      <c r="I66" s="238"/>
      <c r="J66" s="239"/>
      <c r="K66" s="239"/>
      <c r="L66" s="238"/>
      <c r="M66" s="239"/>
      <c r="N66" s="239"/>
      <c r="O66" s="238"/>
      <c r="P66" s="239"/>
      <c r="Q66" s="239"/>
      <c r="R66" s="238"/>
      <c r="S66" s="239"/>
      <c r="T66" s="239"/>
      <c r="U66" s="238"/>
      <c r="V66" s="239"/>
      <c r="W66" s="239"/>
      <c r="X66" s="238"/>
      <c r="Y66" s="239"/>
      <c r="Z66" s="239"/>
      <c r="AA66" s="238"/>
      <c r="AB66" s="239"/>
      <c r="AC66" s="239"/>
      <c r="AD66" s="238"/>
      <c r="AE66" s="239"/>
      <c r="AF66" s="239"/>
      <c r="AG66" s="238"/>
      <c r="AH66" s="239"/>
      <c r="AI66" s="239"/>
      <c r="AJ66" s="238"/>
      <c r="AK66" s="239"/>
      <c r="AL66" s="239"/>
      <c r="AM66" s="238"/>
      <c r="AN66" s="239"/>
      <c r="AO66" s="239"/>
      <c r="AP66" s="238"/>
      <c r="AQ66" s="239"/>
      <c r="AR66" s="239"/>
      <c r="AS66" s="238"/>
      <c r="AT66" s="238"/>
      <c r="AU66" s="238"/>
      <c r="AV66" s="239"/>
      <c r="AW66" s="239"/>
      <c r="AX66" s="238"/>
      <c r="AY66" s="238"/>
      <c r="AZ66" s="238"/>
      <c r="BA66" s="238"/>
      <c r="BB66" s="238"/>
      <c r="BC66" s="238"/>
      <c r="BD66" s="238"/>
      <c r="BE66" s="239"/>
      <c r="BF66" s="239"/>
      <c r="BG66" s="239"/>
      <c r="BH66" s="239"/>
    </row>
    <row r="67" spans="1:60" s="230" customFormat="1" x14ac:dyDescent="0.2">
      <c r="A67" s="239"/>
      <c r="B67" s="239"/>
      <c r="C67" s="239"/>
      <c r="D67" s="239"/>
      <c r="E67" s="239"/>
      <c r="F67" s="239"/>
      <c r="G67" s="239"/>
      <c r="H67" s="239"/>
      <c r="I67" s="238"/>
      <c r="J67" s="239"/>
      <c r="K67" s="239"/>
      <c r="L67" s="238"/>
      <c r="M67" s="239"/>
      <c r="N67" s="239"/>
      <c r="O67" s="238"/>
      <c r="P67" s="239"/>
      <c r="Q67" s="239"/>
      <c r="R67" s="238"/>
      <c r="S67" s="239"/>
      <c r="T67" s="239"/>
      <c r="U67" s="238"/>
      <c r="V67" s="239"/>
      <c r="W67" s="239"/>
      <c r="X67" s="238"/>
      <c r="Y67" s="239"/>
      <c r="Z67" s="239"/>
      <c r="AA67" s="238"/>
      <c r="AB67" s="239"/>
      <c r="AC67" s="239"/>
      <c r="AD67" s="238"/>
      <c r="AE67" s="239"/>
      <c r="AF67" s="239"/>
      <c r="AG67" s="238"/>
      <c r="AH67" s="239"/>
      <c r="AI67" s="239"/>
      <c r="AJ67" s="238"/>
      <c r="AK67" s="239"/>
      <c r="AL67" s="239"/>
      <c r="AM67" s="238"/>
      <c r="AN67" s="239"/>
      <c r="AO67" s="239"/>
      <c r="AP67" s="238"/>
      <c r="AQ67" s="239"/>
      <c r="AR67" s="239"/>
      <c r="AS67" s="238"/>
      <c r="AT67" s="238"/>
      <c r="AU67" s="238"/>
      <c r="AV67" s="239"/>
      <c r="AW67" s="239"/>
      <c r="AX67" s="238"/>
      <c r="AY67" s="238"/>
      <c r="AZ67" s="238"/>
      <c r="BA67" s="238"/>
      <c r="BB67" s="238"/>
      <c r="BC67" s="238"/>
      <c r="BD67" s="238"/>
      <c r="BE67" s="239"/>
      <c r="BF67" s="239"/>
      <c r="BG67" s="239"/>
      <c r="BH67" s="239"/>
    </row>
    <row r="68" spans="1:60" s="230" customFormat="1" x14ac:dyDescent="0.2">
      <c r="A68" s="239"/>
      <c r="B68" s="239"/>
      <c r="C68" s="239"/>
      <c r="D68" s="239"/>
      <c r="E68" s="239"/>
      <c r="F68" s="239"/>
      <c r="G68" s="239"/>
      <c r="H68" s="239"/>
      <c r="I68" s="238"/>
      <c r="J68" s="239"/>
      <c r="K68" s="239"/>
      <c r="L68" s="238"/>
      <c r="M68" s="239"/>
      <c r="N68" s="239"/>
      <c r="O68" s="238"/>
      <c r="P68" s="239"/>
      <c r="Q68" s="239"/>
      <c r="R68" s="238"/>
      <c r="S68" s="239"/>
      <c r="T68" s="239"/>
      <c r="U68" s="238"/>
      <c r="V68" s="239"/>
      <c r="W68" s="239"/>
      <c r="X68" s="238"/>
      <c r="Y68" s="239"/>
      <c r="Z68" s="239"/>
      <c r="AA68" s="238"/>
      <c r="AB68" s="239"/>
      <c r="AC68" s="239"/>
      <c r="AD68" s="238"/>
      <c r="AE68" s="239"/>
      <c r="AF68" s="239"/>
      <c r="AG68" s="238"/>
      <c r="AH68" s="239"/>
      <c r="AI68" s="239"/>
      <c r="AJ68" s="238"/>
      <c r="AK68" s="239"/>
      <c r="AL68" s="239"/>
      <c r="AM68" s="238"/>
      <c r="AN68" s="239"/>
      <c r="AO68" s="239"/>
      <c r="AP68" s="238"/>
      <c r="AQ68" s="239"/>
      <c r="AR68" s="239"/>
      <c r="AS68" s="238"/>
      <c r="AT68" s="238"/>
      <c r="AU68" s="238"/>
      <c r="AV68" s="239"/>
      <c r="AW68" s="239"/>
      <c r="AX68" s="238"/>
      <c r="AY68" s="238"/>
      <c r="AZ68" s="238"/>
      <c r="BA68" s="238"/>
      <c r="BB68" s="238"/>
      <c r="BC68" s="238"/>
      <c r="BD68" s="238"/>
      <c r="BE68" s="239"/>
      <c r="BF68" s="239"/>
      <c r="BG68" s="239"/>
      <c r="BH68" s="239"/>
    </row>
    <row r="69" spans="1:60" s="230" customFormat="1" x14ac:dyDescent="0.2">
      <c r="A69" s="239"/>
      <c r="B69" s="239"/>
      <c r="C69" s="239"/>
      <c r="D69" s="239"/>
      <c r="E69" s="239"/>
      <c r="F69" s="239"/>
      <c r="G69" s="239"/>
      <c r="H69" s="239"/>
      <c r="I69" s="238"/>
      <c r="J69" s="239"/>
      <c r="K69" s="239"/>
      <c r="L69" s="238"/>
      <c r="M69" s="239"/>
      <c r="N69" s="239"/>
      <c r="O69" s="238"/>
      <c r="P69" s="239"/>
      <c r="Q69" s="239"/>
      <c r="R69" s="238"/>
      <c r="S69" s="239"/>
      <c r="T69" s="239"/>
      <c r="U69" s="238"/>
      <c r="V69" s="239"/>
      <c r="W69" s="239"/>
      <c r="X69" s="238"/>
      <c r="Y69" s="239"/>
      <c r="Z69" s="239"/>
      <c r="AA69" s="238"/>
      <c r="AB69" s="239"/>
      <c r="AC69" s="239"/>
      <c r="AD69" s="238"/>
      <c r="AE69" s="239"/>
      <c r="AF69" s="239"/>
      <c r="AG69" s="238"/>
      <c r="AH69" s="239"/>
      <c r="AI69" s="239"/>
      <c r="AJ69" s="238"/>
      <c r="AK69" s="239"/>
      <c r="AL69" s="239"/>
      <c r="AM69" s="238"/>
      <c r="AN69" s="239"/>
      <c r="AO69" s="239"/>
      <c r="AP69" s="238"/>
      <c r="AQ69" s="239"/>
      <c r="AR69" s="239"/>
      <c r="AS69" s="238"/>
      <c r="AT69" s="238"/>
      <c r="AU69" s="238"/>
      <c r="AV69" s="239"/>
      <c r="AW69" s="239"/>
      <c r="AX69" s="238"/>
      <c r="AY69" s="238"/>
      <c r="AZ69" s="238"/>
      <c r="BA69" s="238"/>
      <c r="BB69" s="238"/>
      <c r="BC69" s="238"/>
      <c r="BD69" s="238"/>
      <c r="BE69" s="239"/>
      <c r="BF69" s="239"/>
      <c r="BG69" s="239"/>
      <c r="BH69" s="239"/>
    </row>
    <row r="70" spans="1:60" s="230" customFormat="1" x14ac:dyDescent="0.2">
      <c r="AB70" s="237"/>
    </row>
    <row r="71" spans="1:60" s="230" customFormat="1" x14ac:dyDescent="0.2"/>
    <row r="72" spans="1:60" s="230" customFormat="1" x14ac:dyDescent="0.2"/>
    <row r="73" spans="1:60" s="230" customFormat="1" x14ac:dyDescent="0.2"/>
    <row r="74" spans="1:60" s="230" customFormat="1" x14ac:dyDescent="0.2"/>
    <row r="75" spans="1:60" s="230" customFormat="1" x14ac:dyDescent="0.2"/>
    <row r="76" spans="1:60" s="230" customFormat="1" x14ac:dyDescent="0.2"/>
    <row r="77" spans="1:60" s="230" customFormat="1" x14ac:dyDescent="0.2"/>
    <row r="78" spans="1:60" s="230" customFormat="1" x14ac:dyDescent="0.2"/>
    <row r="79" spans="1:60" s="230" customFormat="1" x14ac:dyDescent="0.2"/>
  </sheetData>
  <sortState xmlns:xlrd2="http://schemas.microsoft.com/office/spreadsheetml/2017/richdata2" ref="CA6:CA52">
    <sortCondition descending="1" ref="CA6:CA52"/>
  </sortState>
  <mergeCells count="1222">
    <mergeCell ref="BN20:BO20"/>
    <mergeCell ref="BN29:BO29"/>
    <mergeCell ref="BN21:BO28"/>
    <mergeCell ref="BI3:BJ4"/>
    <mergeCell ref="BN3:BO4"/>
    <mergeCell ref="BQ3:BS4"/>
    <mergeCell ref="BV3:BV4"/>
    <mergeCell ref="BN5:BO5"/>
    <mergeCell ref="BN6:BO6"/>
    <mergeCell ref="BN7:BO7"/>
    <mergeCell ref="BN8:BO8"/>
    <mergeCell ref="BN10:BO10"/>
    <mergeCell ref="BN11:BO11"/>
    <mergeCell ref="BN15:BO15"/>
    <mergeCell ref="BN16:BO16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V40:AW40"/>
    <mergeCell ref="BE40:BF40"/>
    <mergeCell ref="BG40:BH40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AE15:AF15"/>
    <mergeCell ref="AH15:AI15"/>
    <mergeCell ref="AK15:AL15"/>
    <mergeCell ref="AN15:AO15"/>
    <mergeCell ref="AQ15:AR15"/>
    <mergeCell ref="AV15:AW15"/>
    <mergeCell ref="BG11:BH11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H14:AI14"/>
    <mergeCell ref="AK14:AL14"/>
    <mergeCell ref="AN14:AO14"/>
    <mergeCell ref="AQ14:AR14"/>
    <mergeCell ref="AV14:AW14"/>
    <mergeCell ref="BE14:BF14"/>
    <mergeCell ref="BG14:BH14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60:H60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V60:W60"/>
    <mergeCell ref="V61:W61"/>
    <mergeCell ref="V62:W62"/>
    <mergeCell ref="V63:W63"/>
    <mergeCell ref="V64:W64"/>
    <mergeCell ref="V65:W65"/>
    <mergeCell ref="V66:W66"/>
    <mergeCell ref="V67:W67"/>
    <mergeCell ref="V68:W68"/>
    <mergeCell ref="V69:W6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AB60:AC60"/>
    <mergeCell ref="AB61:AC61"/>
    <mergeCell ref="AB62:AC62"/>
    <mergeCell ref="AB63:AC63"/>
    <mergeCell ref="AB64:AC64"/>
    <mergeCell ref="AB65:AC65"/>
    <mergeCell ref="AB66:AC66"/>
    <mergeCell ref="AB67:AC67"/>
    <mergeCell ref="AB68:AC68"/>
    <mergeCell ref="AB69:AC69"/>
    <mergeCell ref="Y60:Z60"/>
    <mergeCell ref="Y61:Z61"/>
    <mergeCell ref="Y62:Z62"/>
    <mergeCell ref="Y63:Z63"/>
    <mergeCell ref="Y64:Z64"/>
    <mergeCell ref="Y65:Z65"/>
    <mergeCell ref="Y66:Z66"/>
    <mergeCell ref="Y67:Z67"/>
    <mergeCell ref="Y68:Z68"/>
    <mergeCell ref="Y69:Z69"/>
    <mergeCell ref="AH60:AI60"/>
    <mergeCell ref="AH61:AI61"/>
    <mergeCell ref="AH62:AI62"/>
    <mergeCell ref="AH63:AI63"/>
    <mergeCell ref="AH64:AI64"/>
    <mergeCell ref="AH65:AI65"/>
    <mergeCell ref="AH66:AI66"/>
    <mergeCell ref="AH67:AI67"/>
    <mergeCell ref="AH68:AI68"/>
    <mergeCell ref="AH69:AI69"/>
    <mergeCell ref="AE60:AF60"/>
    <mergeCell ref="AE61:AF61"/>
    <mergeCell ref="AE62:AF62"/>
    <mergeCell ref="AE63:AF63"/>
    <mergeCell ref="AE64:AF64"/>
    <mergeCell ref="AE65:AF65"/>
    <mergeCell ref="AE66:AF66"/>
    <mergeCell ref="AE67:AF67"/>
    <mergeCell ref="AE68:AF68"/>
    <mergeCell ref="AE69:AF69"/>
    <mergeCell ref="AN60:AO60"/>
    <mergeCell ref="AN61:AO61"/>
    <mergeCell ref="AN62:AO62"/>
    <mergeCell ref="AN63:AO63"/>
    <mergeCell ref="AN64:AO64"/>
    <mergeCell ref="AN65:AO65"/>
    <mergeCell ref="AN66:AO66"/>
    <mergeCell ref="AN67:AO67"/>
    <mergeCell ref="AN68:AO68"/>
    <mergeCell ref="AN69:AO69"/>
    <mergeCell ref="AK60:AL60"/>
    <mergeCell ref="AK61:AL61"/>
    <mergeCell ref="AK62:AL62"/>
    <mergeCell ref="AK63:AL63"/>
    <mergeCell ref="AK64:AL64"/>
    <mergeCell ref="AK65:AL65"/>
    <mergeCell ref="AK66:AL66"/>
    <mergeCell ref="AK67:AL67"/>
    <mergeCell ref="AK68:AL68"/>
    <mergeCell ref="AK69:AL69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Q60:AR60"/>
    <mergeCell ref="AQ61:AR61"/>
    <mergeCell ref="AQ62:AR62"/>
    <mergeCell ref="AQ63:AR63"/>
    <mergeCell ref="AQ64:AR64"/>
    <mergeCell ref="AQ65:AR65"/>
    <mergeCell ref="AQ66:AR66"/>
    <mergeCell ref="AQ67:AR67"/>
    <mergeCell ref="AQ68:AR68"/>
    <mergeCell ref="AQ69:AR69"/>
    <mergeCell ref="BG60:BH60"/>
    <mergeCell ref="BG61:BH61"/>
    <mergeCell ref="BG62:BH62"/>
    <mergeCell ref="BG63:BH63"/>
    <mergeCell ref="BG64:BH64"/>
    <mergeCell ref="BG65:BH65"/>
    <mergeCell ref="BG66:BH66"/>
    <mergeCell ref="BG67:BH67"/>
    <mergeCell ref="BG68:BH68"/>
    <mergeCell ref="BG69:BH69"/>
    <mergeCell ref="BE60:BF60"/>
    <mergeCell ref="BE61:BF61"/>
    <mergeCell ref="BE62:BF62"/>
    <mergeCell ref="BE63:BF63"/>
    <mergeCell ref="BE64:BF64"/>
    <mergeCell ref="BE65:BF65"/>
    <mergeCell ref="BE66:BF66"/>
    <mergeCell ref="BE67:BF67"/>
    <mergeCell ref="BE68:BF68"/>
    <mergeCell ref="BE69:BF69"/>
    <mergeCell ref="V50:W50"/>
    <mergeCell ref="V49:W49"/>
    <mergeCell ref="V48:W48"/>
    <mergeCell ref="V52:W52"/>
    <mergeCell ref="V51:W51"/>
    <mergeCell ref="V54:W54"/>
    <mergeCell ref="V53:W53"/>
    <mergeCell ref="AN12:AO12"/>
    <mergeCell ref="AN13:AO13"/>
    <mergeCell ref="AN18:AO18"/>
    <mergeCell ref="AN23:AO23"/>
    <mergeCell ref="AN21:AO21"/>
    <mergeCell ref="AN22:AO22"/>
    <mergeCell ref="AN20:AO20"/>
    <mergeCell ref="AN27:AO27"/>
    <mergeCell ref="AN26:AO26"/>
    <mergeCell ref="AN25:AO25"/>
    <mergeCell ref="AN24:AO24"/>
    <mergeCell ref="AH21:AI21"/>
    <mergeCell ref="AH22:AI22"/>
    <mergeCell ref="AE27:AF27"/>
    <mergeCell ref="AB27:AC27"/>
    <mergeCell ref="Y27:Z27"/>
    <mergeCell ref="Y26:Z26"/>
    <mergeCell ref="Y25:Z25"/>
    <mergeCell ref="Y24:Z24"/>
    <mergeCell ref="Y23:Z23"/>
    <mergeCell ref="AE20:AF20"/>
    <mergeCell ref="AE18:AF18"/>
    <mergeCell ref="V46:W46"/>
    <mergeCell ref="V44:W44"/>
    <mergeCell ref="V45:W45"/>
    <mergeCell ref="A27:C27"/>
    <mergeCell ref="D27:F27"/>
    <mergeCell ref="AK22:AL22"/>
    <mergeCell ref="AK23:AL23"/>
    <mergeCell ref="AK25:AL25"/>
    <mergeCell ref="AK24:AL24"/>
    <mergeCell ref="AK26:AL26"/>
    <mergeCell ref="AK27:AL27"/>
    <mergeCell ref="A25:C25"/>
    <mergeCell ref="A26:C26"/>
    <mergeCell ref="A22:C22"/>
    <mergeCell ref="A23:C23"/>
    <mergeCell ref="A24:C24"/>
    <mergeCell ref="AH27:AI27"/>
    <mergeCell ref="AH26:AI26"/>
    <mergeCell ref="AH25:AI25"/>
    <mergeCell ref="AH24:AI24"/>
    <mergeCell ref="AH23:AI23"/>
    <mergeCell ref="Y22:Z22"/>
    <mergeCell ref="S26:T26"/>
    <mergeCell ref="D22:F22"/>
    <mergeCell ref="D18:F18"/>
    <mergeCell ref="D20:F20"/>
    <mergeCell ref="G12:H12"/>
    <mergeCell ref="J12:K12"/>
    <mergeCell ref="AB12:AC12"/>
    <mergeCell ref="AE26:AF26"/>
    <mergeCell ref="AE24:AF24"/>
    <mergeCell ref="AE25:AF25"/>
    <mergeCell ref="Y21:Z21"/>
    <mergeCell ref="Y18:Z18"/>
    <mergeCell ref="Y20:Z20"/>
    <mergeCell ref="Y13:Z13"/>
    <mergeCell ref="Y12:Z12"/>
    <mergeCell ref="V19:W19"/>
    <mergeCell ref="V16:W16"/>
    <mergeCell ref="S20:T20"/>
    <mergeCell ref="J22:K22"/>
    <mergeCell ref="D24:F24"/>
    <mergeCell ref="D23:F23"/>
    <mergeCell ref="D26:F26"/>
    <mergeCell ref="S24:T24"/>
    <mergeCell ref="S25:T25"/>
    <mergeCell ref="Y3:Z3"/>
    <mergeCell ref="AH10:AI10"/>
    <mergeCell ref="AN10:AO10"/>
    <mergeCell ref="AQ5:AR5"/>
    <mergeCell ref="AB5:AC5"/>
    <mergeCell ref="AB6:AC6"/>
    <mergeCell ref="AB16:AC16"/>
    <mergeCell ref="AB19:AC19"/>
    <mergeCell ref="AB7:AC7"/>
    <mergeCell ref="AB8:AC8"/>
    <mergeCell ref="AE5:AF5"/>
    <mergeCell ref="AE6:AF6"/>
    <mergeCell ref="AE16:AF16"/>
    <mergeCell ref="AE8:AF8"/>
    <mergeCell ref="AE19:AF19"/>
    <mergeCell ref="AE7:AF7"/>
    <mergeCell ref="AK16:AL16"/>
    <mergeCell ref="AK6:AL6"/>
    <mergeCell ref="AK5:AL5"/>
    <mergeCell ref="AH12:AI12"/>
    <mergeCell ref="AH18:AI18"/>
    <mergeCell ref="AH13:AI13"/>
    <mergeCell ref="AK18:AL18"/>
    <mergeCell ref="Y11:Z11"/>
    <mergeCell ref="AB11:AC11"/>
    <mergeCell ref="AE11:AF11"/>
    <mergeCell ref="AH11:AI11"/>
    <mergeCell ref="AK11:AL11"/>
    <mergeCell ref="AN11:AO11"/>
    <mergeCell ref="AQ11:AR11"/>
    <mergeCell ref="AB3:AC3"/>
    <mergeCell ref="AB4:AC4"/>
    <mergeCell ref="V4:W4"/>
    <mergeCell ref="Y4:Z4"/>
    <mergeCell ref="S4:T4"/>
    <mergeCell ref="J7:K7"/>
    <mergeCell ref="M3:N3"/>
    <mergeCell ref="M4:N4"/>
    <mergeCell ref="P4:Q4"/>
    <mergeCell ref="P3:Q3"/>
    <mergeCell ref="A10:C10"/>
    <mergeCell ref="D10:F10"/>
    <mergeCell ref="G10:H10"/>
    <mergeCell ref="J10:K10"/>
    <mergeCell ref="AB10:AC10"/>
    <mergeCell ref="AV4:AW4"/>
    <mergeCell ref="AE4:AF4"/>
    <mergeCell ref="AN4:AO4"/>
    <mergeCell ref="AK8:AL8"/>
    <mergeCell ref="AK7:AL7"/>
    <mergeCell ref="AH4:AI4"/>
    <mergeCell ref="Y6:Z6"/>
    <mergeCell ref="Y5:Z5"/>
    <mergeCell ref="AH5:AI5"/>
    <mergeCell ref="AH6:AI6"/>
    <mergeCell ref="AK10:AL10"/>
    <mergeCell ref="AE10:AF10"/>
    <mergeCell ref="Y10:Z10"/>
    <mergeCell ref="AE3:AF3"/>
    <mergeCell ref="AK4:AL4"/>
    <mergeCell ref="S3:T3"/>
    <mergeCell ref="V3:W3"/>
    <mergeCell ref="G7:H7"/>
    <mergeCell ref="AQ4:AR4"/>
    <mergeCell ref="A19:C19"/>
    <mergeCell ref="D19:F19"/>
    <mergeCell ref="G19:H19"/>
    <mergeCell ref="Y19:Z19"/>
    <mergeCell ref="Y7:Z7"/>
    <mergeCell ref="Y8:Z8"/>
    <mergeCell ref="AH19:AI19"/>
    <mergeCell ref="AH7:AI7"/>
    <mergeCell ref="AH8:AI8"/>
    <mergeCell ref="AN8:AO8"/>
    <mergeCell ref="AN19:AO19"/>
    <mergeCell ref="AN7:AO7"/>
    <mergeCell ref="AK19:AL19"/>
    <mergeCell ref="Y16:Z16"/>
    <mergeCell ref="A18:C18"/>
    <mergeCell ref="AK12:AL12"/>
    <mergeCell ref="AK13:AL13"/>
    <mergeCell ref="AB13:AC13"/>
    <mergeCell ref="A13:C13"/>
    <mergeCell ref="D13:F13"/>
    <mergeCell ref="G13:H13"/>
    <mergeCell ref="V10:W10"/>
    <mergeCell ref="S10:T10"/>
    <mergeCell ref="P10:Q10"/>
    <mergeCell ref="M10:N10"/>
    <mergeCell ref="S12:T12"/>
    <mergeCell ref="A11:C11"/>
    <mergeCell ref="D11:F11"/>
    <mergeCell ref="G11:H11"/>
    <mergeCell ref="J11:K11"/>
    <mergeCell ref="M11:N11"/>
    <mergeCell ref="AH16:AI16"/>
    <mergeCell ref="A1:G2"/>
    <mergeCell ref="A4:C4"/>
    <mergeCell ref="D4:F4"/>
    <mergeCell ref="G3:H3"/>
    <mergeCell ref="J3:K3"/>
    <mergeCell ref="G4:H4"/>
    <mergeCell ref="J4:K4"/>
    <mergeCell ref="A28:C28"/>
    <mergeCell ref="A29:C29"/>
    <mergeCell ref="J29:K29"/>
    <mergeCell ref="A5:C5"/>
    <mergeCell ref="D5:F5"/>
    <mergeCell ref="A6:C6"/>
    <mergeCell ref="A16:C16"/>
    <mergeCell ref="D6:F6"/>
    <mergeCell ref="D16:F16"/>
    <mergeCell ref="G5:H5"/>
    <mergeCell ref="J5:K5"/>
    <mergeCell ref="G6:H6"/>
    <mergeCell ref="G16:H16"/>
    <mergeCell ref="A20:C20"/>
    <mergeCell ref="A12:C12"/>
    <mergeCell ref="D12:F12"/>
    <mergeCell ref="D21:F21"/>
    <mergeCell ref="A21:C21"/>
    <mergeCell ref="A8:C8"/>
    <mergeCell ref="D8:F8"/>
    <mergeCell ref="G8:H8"/>
    <mergeCell ref="J19:K19"/>
    <mergeCell ref="J8:K8"/>
    <mergeCell ref="A7:C7"/>
    <mergeCell ref="D7:F7"/>
    <mergeCell ref="A35:C35"/>
    <mergeCell ref="A37:C37"/>
    <mergeCell ref="A36:C36"/>
    <mergeCell ref="A38:C38"/>
    <mergeCell ref="A39:C39"/>
    <mergeCell ref="A41:C41"/>
    <mergeCell ref="A42:C42"/>
    <mergeCell ref="A43:C43"/>
    <mergeCell ref="A44:C44"/>
    <mergeCell ref="A30:C30"/>
    <mergeCell ref="A31:C31"/>
    <mergeCell ref="A32:C32"/>
    <mergeCell ref="A33:C33"/>
    <mergeCell ref="A34:C34"/>
    <mergeCell ref="D28:F28"/>
    <mergeCell ref="D29:F29"/>
    <mergeCell ref="D30:F30"/>
    <mergeCell ref="D31:F31"/>
    <mergeCell ref="D32:F32"/>
    <mergeCell ref="D33:F33"/>
    <mergeCell ref="D34:F34"/>
    <mergeCell ref="A40:C40"/>
    <mergeCell ref="D40:F40"/>
    <mergeCell ref="A45:C45"/>
    <mergeCell ref="A48:C48"/>
    <mergeCell ref="A47:C47"/>
    <mergeCell ref="A46:C46"/>
    <mergeCell ref="A49:C49"/>
    <mergeCell ref="A58:C58"/>
    <mergeCell ref="A57:C57"/>
    <mergeCell ref="A56:C56"/>
    <mergeCell ref="A55:C55"/>
    <mergeCell ref="A52:C52"/>
    <mergeCell ref="A53:C53"/>
    <mergeCell ref="A54:C54"/>
    <mergeCell ref="A51:C51"/>
    <mergeCell ref="A50:C50"/>
    <mergeCell ref="D44:F44"/>
    <mergeCell ref="D56:F56"/>
    <mergeCell ref="D57:F57"/>
    <mergeCell ref="D58:F58"/>
    <mergeCell ref="D45:F45"/>
    <mergeCell ref="D46:F46"/>
    <mergeCell ref="D48:F48"/>
    <mergeCell ref="D47:F47"/>
    <mergeCell ref="D49:F49"/>
    <mergeCell ref="D51:F51"/>
    <mergeCell ref="D50:F50"/>
    <mergeCell ref="D55:F55"/>
    <mergeCell ref="G33:H33"/>
    <mergeCell ref="G32:H32"/>
    <mergeCell ref="G34:H34"/>
    <mergeCell ref="G35:H35"/>
    <mergeCell ref="G41:H41"/>
    <mergeCell ref="G39:H39"/>
    <mergeCell ref="G38:H38"/>
    <mergeCell ref="G37:H37"/>
    <mergeCell ref="G42:H42"/>
    <mergeCell ref="G46:H46"/>
    <mergeCell ref="J16:K16"/>
    <mergeCell ref="J6:K6"/>
    <mergeCell ref="J44:K44"/>
    <mergeCell ref="J41:K41"/>
    <mergeCell ref="J42:K42"/>
    <mergeCell ref="J32:K32"/>
    <mergeCell ref="J35:K35"/>
    <mergeCell ref="J34:K34"/>
    <mergeCell ref="J33:K33"/>
    <mergeCell ref="J38:K38"/>
    <mergeCell ref="J37:K37"/>
    <mergeCell ref="J39:K39"/>
    <mergeCell ref="J36:K36"/>
    <mergeCell ref="J24:K24"/>
    <mergeCell ref="J23:K23"/>
    <mergeCell ref="J9:K9"/>
    <mergeCell ref="J18:K18"/>
    <mergeCell ref="J13:K13"/>
    <mergeCell ref="J20:K20"/>
    <mergeCell ref="G18:H18"/>
    <mergeCell ref="G20:H20"/>
    <mergeCell ref="G40:H40"/>
    <mergeCell ref="AN6:AO6"/>
    <mergeCell ref="AN5:AO5"/>
    <mergeCell ref="AQ6:AR6"/>
    <mergeCell ref="V28:W28"/>
    <mergeCell ref="V26:W26"/>
    <mergeCell ref="V27:W27"/>
    <mergeCell ref="V24:W24"/>
    <mergeCell ref="V25:W25"/>
    <mergeCell ref="V22:W22"/>
    <mergeCell ref="V23:W23"/>
    <mergeCell ref="G30:H30"/>
    <mergeCell ref="D54:F54"/>
    <mergeCell ref="D53:F53"/>
    <mergeCell ref="D43:F43"/>
    <mergeCell ref="D42:F42"/>
    <mergeCell ref="D41:F41"/>
    <mergeCell ref="D39:F39"/>
    <mergeCell ref="M18:N18"/>
    <mergeCell ref="M20:N20"/>
    <mergeCell ref="M31:N31"/>
    <mergeCell ref="M34:N34"/>
    <mergeCell ref="M33:N33"/>
    <mergeCell ref="M32:N32"/>
    <mergeCell ref="M46:N46"/>
    <mergeCell ref="M45:N45"/>
    <mergeCell ref="M44:N44"/>
    <mergeCell ref="M50:N50"/>
    <mergeCell ref="D38:F38"/>
    <mergeCell ref="D37:F37"/>
    <mergeCell ref="D36:F36"/>
    <mergeCell ref="D35:F35"/>
    <mergeCell ref="D25:F25"/>
    <mergeCell ref="P6:Q6"/>
    <mergeCell ref="P5:Q5"/>
    <mergeCell ref="P16:Q16"/>
    <mergeCell ref="S8:T8"/>
    <mergeCell ref="S19:T19"/>
    <mergeCell ref="S18:T18"/>
    <mergeCell ref="S13:T13"/>
    <mergeCell ref="AB55:AC55"/>
    <mergeCell ref="G45:H45"/>
    <mergeCell ref="G54:H54"/>
    <mergeCell ref="G55:H55"/>
    <mergeCell ref="G47:H47"/>
    <mergeCell ref="G48:H48"/>
    <mergeCell ref="G51:H51"/>
    <mergeCell ref="G50:H50"/>
    <mergeCell ref="G52:H52"/>
    <mergeCell ref="G53:H53"/>
    <mergeCell ref="J51:K51"/>
    <mergeCell ref="J53:K53"/>
    <mergeCell ref="J54:K54"/>
    <mergeCell ref="J52:K52"/>
    <mergeCell ref="J48:K48"/>
    <mergeCell ref="J50:K50"/>
    <mergeCell ref="J49:K49"/>
    <mergeCell ref="P26:Q26"/>
    <mergeCell ref="M49:N49"/>
    <mergeCell ref="M53:N53"/>
    <mergeCell ref="M54:N54"/>
    <mergeCell ref="M52:N52"/>
    <mergeCell ref="V6:W6"/>
    <mergeCell ref="V7:W7"/>
    <mergeCell ref="G29:H29"/>
    <mergeCell ref="A59:C59"/>
    <mergeCell ref="D59:F59"/>
    <mergeCell ref="BE3:BF3"/>
    <mergeCell ref="BE4:BF4"/>
    <mergeCell ref="BG3:BH4"/>
    <mergeCell ref="G28:H28"/>
    <mergeCell ref="G25:H25"/>
    <mergeCell ref="G23:H23"/>
    <mergeCell ref="G22:H22"/>
    <mergeCell ref="G24:H24"/>
    <mergeCell ref="G27:H27"/>
    <mergeCell ref="G26:H26"/>
    <mergeCell ref="G49:H49"/>
    <mergeCell ref="G43:H43"/>
    <mergeCell ref="G44:H44"/>
    <mergeCell ref="G36:H36"/>
    <mergeCell ref="G31:H31"/>
    <mergeCell ref="S53:T53"/>
    <mergeCell ref="M6:N6"/>
    <mergeCell ref="M5:N5"/>
    <mergeCell ref="BG54:BH54"/>
    <mergeCell ref="BG53:BH53"/>
    <mergeCell ref="BG52:BH52"/>
    <mergeCell ref="BG51:BH51"/>
    <mergeCell ref="BG50:BH50"/>
    <mergeCell ref="BG49:BH49"/>
    <mergeCell ref="BG48:BH48"/>
    <mergeCell ref="BG47:BH47"/>
    <mergeCell ref="BG46:BH46"/>
    <mergeCell ref="G59:H59"/>
    <mergeCell ref="M48:N48"/>
    <mergeCell ref="M47:N47"/>
    <mergeCell ref="G57:H57"/>
    <mergeCell ref="G56:H56"/>
    <mergeCell ref="G58:H58"/>
    <mergeCell ref="BG59:BH59"/>
    <mergeCell ref="BG58:BH58"/>
    <mergeCell ref="BG56:BH56"/>
    <mergeCell ref="BG57:BH57"/>
    <mergeCell ref="BG55:BH55"/>
    <mergeCell ref="J59:K59"/>
    <mergeCell ref="J58:K58"/>
    <mergeCell ref="S55:T55"/>
    <mergeCell ref="S56:T56"/>
    <mergeCell ref="S57:T57"/>
    <mergeCell ref="S58:T58"/>
    <mergeCell ref="S59:T59"/>
    <mergeCell ref="V57:W57"/>
    <mergeCell ref="V56:W56"/>
    <mergeCell ref="V55:W55"/>
    <mergeCell ref="V59:W59"/>
    <mergeCell ref="V58:W58"/>
    <mergeCell ref="AB59:AC59"/>
    <mergeCell ref="AB56:AC56"/>
    <mergeCell ref="J55:K55"/>
    <mergeCell ref="J57:K57"/>
    <mergeCell ref="J56:K56"/>
    <mergeCell ref="M56:N56"/>
    <mergeCell ref="M57:N57"/>
    <mergeCell ref="M59:N59"/>
    <mergeCell ref="M58:N58"/>
    <mergeCell ref="M55:N55"/>
    <mergeCell ref="AH57:AI57"/>
    <mergeCell ref="AH58:AI58"/>
    <mergeCell ref="BG18:BH18"/>
    <mergeCell ref="BG13:BH13"/>
    <mergeCell ref="BG34:BH34"/>
    <mergeCell ref="BG33:BH33"/>
    <mergeCell ref="BG32:BH32"/>
    <mergeCell ref="BG31:BH31"/>
    <mergeCell ref="BG30:BH30"/>
    <mergeCell ref="BG29:BH29"/>
    <mergeCell ref="BG28:BH28"/>
    <mergeCell ref="BG27:BH27"/>
    <mergeCell ref="BG26:BH26"/>
    <mergeCell ref="BG45:BH45"/>
    <mergeCell ref="BG44:BH44"/>
    <mergeCell ref="BG43:BH43"/>
    <mergeCell ref="BG42:BH42"/>
    <mergeCell ref="BG41:BH41"/>
    <mergeCell ref="BG39:BH39"/>
    <mergeCell ref="BG38:BH38"/>
    <mergeCell ref="BG37:BH37"/>
    <mergeCell ref="BG35:BH35"/>
    <mergeCell ref="BG36:BH36"/>
    <mergeCell ref="BG19:BH19"/>
    <mergeCell ref="BG15:BH15"/>
    <mergeCell ref="BG8:BH8"/>
    <mergeCell ref="BG16:BH16"/>
    <mergeCell ref="BG7:BH7"/>
    <mergeCell ref="BG6:BH6"/>
    <mergeCell ref="BG5:BH5"/>
    <mergeCell ref="M28:N28"/>
    <mergeCell ref="M30:N30"/>
    <mergeCell ref="M29:N29"/>
    <mergeCell ref="M27:N27"/>
    <mergeCell ref="M25:N25"/>
    <mergeCell ref="M23:N23"/>
    <mergeCell ref="M22:N22"/>
    <mergeCell ref="M24:N24"/>
    <mergeCell ref="M26:N26"/>
    <mergeCell ref="P28:Q28"/>
    <mergeCell ref="P30:Q30"/>
    <mergeCell ref="P29:Q29"/>
    <mergeCell ref="S16:T16"/>
    <mergeCell ref="S6:T6"/>
    <mergeCell ref="S5:T5"/>
    <mergeCell ref="S7:T7"/>
    <mergeCell ref="S29:T29"/>
    <mergeCell ref="V5:W5"/>
    <mergeCell ref="BG25:BH25"/>
    <mergeCell ref="BG22:BH22"/>
    <mergeCell ref="BG23:BH23"/>
    <mergeCell ref="BG24:BH24"/>
    <mergeCell ref="BG21:BH21"/>
    <mergeCell ref="BG20:BH20"/>
    <mergeCell ref="BG10:BH10"/>
    <mergeCell ref="BG12:BH12"/>
    <mergeCell ref="P27:Q27"/>
    <mergeCell ref="M51:N51"/>
    <mergeCell ref="J30:K30"/>
    <mergeCell ref="J31:K31"/>
    <mergeCell ref="J28:K28"/>
    <mergeCell ref="J26:K26"/>
    <mergeCell ref="P58:Q58"/>
    <mergeCell ref="P59:Q59"/>
    <mergeCell ref="J25:K25"/>
    <mergeCell ref="J27:K27"/>
    <mergeCell ref="M43:N43"/>
    <mergeCell ref="M41:N41"/>
    <mergeCell ref="M42:N42"/>
    <mergeCell ref="M37:N37"/>
    <mergeCell ref="M36:N36"/>
    <mergeCell ref="M35:N35"/>
    <mergeCell ref="M38:N38"/>
    <mergeCell ref="M39:N39"/>
    <mergeCell ref="J43:K43"/>
    <mergeCell ref="J46:K46"/>
    <mergeCell ref="J47:K47"/>
    <mergeCell ref="J45:K45"/>
    <mergeCell ref="P54:Q54"/>
    <mergeCell ref="P53:Q53"/>
    <mergeCell ref="P57:Q57"/>
    <mergeCell ref="P56:Q56"/>
    <mergeCell ref="P55:Q55"/>
    <mergeCell ref="P32:Q32"/>
    <mergeCell ref="J40:K40"/>
    <mergeCell ref="M40:N40"/>
    <mergeCell ref="P40:Q40"/>
    <mergeCell ref="P8:Q8"/>
    <mergeCell ref="P19:Q19"/>
    <mergeCell ref="P7:Q7"/>
    <mergeCell ref="P20:Q20"/>
    <mergeCell ref="P18:Q18"/>
    <mergeCell ref="P12:Q12"/>
    <mergeCell ref="P13:Q13"/>
    <mergeCell ref="P21:Q21"/>
    <mergeCell ref="P24:Q24"/>
    <mergeCell ref="P22:Q22"/>
    <mergeCell ref="P23:Q23"/>
    <mergeCell ref="P25:Q25"/>
    <mergeCell ref="M16:N16"/>
    <mergeCell ref="M7:N7"/>
    <mergeCell ref="M19:N19"/>
    <mergeCell ref="M8:N8"/>
    <mergeCell ref="M12:N12"/>
    <mergeCell ref="M13:N13"/>
    <mergeCell ref="P11:Q11"/>
    <mergeCell ref="M9:N9"/>
    <mergeCell ref="P9:Q9"/>
    <mergeCell ref="S28:T28"/>
    <mergeCell ref="S27:T27"/>
    <mergeCell ref="S30:T30"/>
    <mergeCell ref="P35:Q35"/>
    <mergeCell ref="P34:Q34"/>
    <mergeCell ref="P52:Q52"/>
    <mergeCell ref="P50:Q50"/>
    <mergeCell ref="P51:Q51"/>
    <mergeCell ref="P48:Q48"/>
    <mergeCell ref="P49:Q49"/>
    <mergeCell ref="P46:Q46"/>
    <mergeCell ref="P47:Q47"/>
    <mergeCell ref="P45:Q45"/>
    <mergeCell ref="P43:Q43"/>
    <mergeCell ref="P44:Q44"/>
    <mergeCell ref="P39:Q39"/>
    <mergeCell ref="S51:T51"/>
    <mergeCell ref="S50:T50"/>
    <mergeCell ref="S31:T31"/>
    <mergeCell ref="S35:T35"/>
    <mergeCell ref="S34:T34"/>
    <mergeCell ref="S33:T33"/>
    <mergeCell ref="S32:T32"/>
    <mergeCell ref="P41:Q41"/>
    <mergeCell ref="P42:Q42"/>
    <mergeCell ref="P36:Q36"/>
    <mergeCell ref="P38:Q38"/>
    <mergeCell ref="P37:Q37"/>
    <mergeCell ref="P33:Q33"/>
    <mergeCell ref="P31:Q31"/>
    <mergeCell ref="S52:T52"/>
    <mergeCell ref="S40:T40"/>
    <mergeCell ref="S54:T54"/>
    <mergeCell ref="S23:T23"/>
    <mergeCell ref="S22:T22"/>
    <mergeCell ref="S21:T21"/>
    <mergeCell ref="S49:T49"/>
    <mergeCell ref="S44:T44"/>
    <mergeCell ref="S42:T42"/>
    <mergeCell ref="S43:T43"/>
    <mergeCell ref="S47:T47"/>
    <mergeCell ref="S46:T46"/>
    <mergeCell ref="S45:T45"/>
    <mergeCell ref="S48:T48"/>
    <mergeCell ref="V31:W31"/>
    <mergeCell ref="V29:W29"/>
    <mergeCell ref="V30:W30"/>
    <mergeCell ref="V35:W35"/>
    <mergeCell ref="V34:W34"/>
    <mergeCell ref="V32:W32"/>
    <mergeCell ref="V33:W33"/>
    <mergeCell ref="V36:W36"/>
    <mergeCell ref="V38:W38"/>
    <mergeCell ref="V37:W37"/>
    <mergeCell ref="V39:W39"/>
    <mergeCell ref="V41:W41"/>
    <mergeCell ref="V43:W43"/>
    <mergeCell ref="V42:W42"/>
    <mergeCell ref="S41:T41"/>
    <mergeCell ref="S39:T39"/>
    <mergeCell ref="S38:T38"/>
    <mergeCell ref="S37:T37"/>
    <mergeCell ref="S36:T36"/>
    <mergeCell ref="V47:W47"/>
    <mergeCell ref="AQ8:AR8"/>
    <mergeCell ref="AQ7:AR7"/>
    <mergeCell ref="AQ19:AR19"/>
    <mergeCell ref="AQ16:AR16"/>
    <mergeCell ref="AQ27:AR27"/>
    <mergeCell ref="AQ26:AR26"/>
    <mergeCell ref="AQ25:AR25"/>
    <mergeCell ref="AQ24:AR24"/>
    <mergeCell ref="AQ22:AR22"/>
    <mergeCell ref="AQ23:AR23"/>
    <mergeCell ref="AQ21:AR21"/>
    <mergeCell ref="AB26:AC26"/>
    <mergeCell ref="AB25:AC25"/>
    <mergeCell ref="AB24:AC24"/>
    <mergeCell ref="AB23:AC23"/>
    <mergeCell ref="AB22:AC22"/>
    <mergeCell ref="AB21:AC21"/>
    <mergeCell ref="AB18:AC18"/>
    <mergeCell ref="AB20:AC20"/>
    <mergeCell ref="AN16:AO16"/>
    <mergeCell ref="AE12:AF12"/>
    <mergeCell ref="AE13:AF13"/>
    <mergeCell ref="AE22:AF22"/>
    <mergeCell ref="AE23:AF23"/>
    <mergeCell ref="AE21:AF21"/>
    <mergeCell ref="Y33:Z33"/>
    <mergeCell ref="V8:W8"/>
    <mergeCell ref="Y34:Z34"/>
    <mergeCell ref="Y30:Z30"/>
    <mergeCell ref="Y28:Z28"/>
    <mergeCell ref="Y29:Z29"/>
    <mergeCell ref="Y32:Z32"/>
    <mergeCell ref="Y31:Z31"/>
    <mergeCell ref="Y59:Z59"/>
    <mergeCell ref="Y58:Z58"/>
    <mergeCell ref="Y56:Z56"/>
    <mergeCell ref="Y57:Z57"/>
    <mergeCell ref="Y50:Z50"/>
    <mergeCell ref="Y51:Z51"/>
    <mergeCell ref="Y54:Z54"/>
    <mergeCell ref="Y53:Z53"/>
    <mergeCell ref="Y55:Z55"/>
    <mergeCell ref="Y52:Z52"/>
    <mergeCell ref="Y47:Z47"/>
    <mergeCell ref="Y48:Z48"/>
    <mergeCell ref="Y49:Z49"/>
    <mergeCell ref="Y46:Z46"/>
    <mergeCell ref="Y45:Z45"/>
    <mergeCell ref="Y35:Z35"/>
    <mergeCell ref="Y36:Z36"/>
    <mergeCell ref="Y37:Z37"/>
    <mergeCell ref="Y44:Z44"/>
    <mergeCell ref="Y43:Z43"/>
    <mergeCell ref="Y42:Z42"/>
    <mergeCell ref="Y41:Z41"/>
    <mergeCell ref="Y39:Z39"/>
    <mergeCell ref="Y38:Z38"/>
    <mergeCell ref="AE31:AF31"/>
    <mergeCell ref="AB52:AC52"/>
    <mergeCell ref="AB45:AC45"/>
    <mergeCell ref="AB34:AC34"/>
    <mergeCell ref="AB28:AC28"/>
    <mergeCell ref="AB32:AC32"/>
    <mergeCell ref="AB33:AC33"/>
    <mergeCell ref="AB31:AC31"/>
    <mergeCell ref="AB30:AC30"/>
    <mergeCell ref="AB29:AC29"/>
    <mergeCell ref="AB38:AC38"/>
    <mergeCell ref="AB37:AC37"/>
    <mergeCell ref="AB36:AC36"/>
    <mergeCell ref="AB35:AC35"/>
    <mergeCell ref="AB41:AC41"/>
    <mergeCell ref="AB39:AC39"/>
    <mergeCell ref="AB43:AC43"/>
    <mergeCell ref="AB42:AC42"/>
    <mergeCell ref="AB44:AC44"/>
    <mergeCell ref="AB50:AC50"/>
    <mergeCell ref="AB51:AC51"/>
    <mergeCell ref="AB48:AC48"/>
    <mergeCell ref="AB49:AC49"/>
    <mergeCell ref="AB47:AC47"/>
    <mergeCell ref="AB46:AC46"/>
    <mergeCell ref="AE29:AF29"/>
    <mergeCell ref="AE28:AF28"/>
    <mergeCell ref="AE59:AF59"/>
    <mergeCell ref="AE57:AF57"/>
    <mergeCell ref="AE56:AF56"/>
    <mergeCell ref="AE54:AF54"/>
    <mergeCell ref="AE55:AF55"/>
    <mergeCell ref="AE53:AF53"/>
    <mergeCell ref="AE49:AF49"/>
    <mergeCell ref="AE48:AF48"/>
    <mergeCell ref="AE50:AF50"/>
    <mergeCell ref="AE51:AF51"/>
    <mergeCell ref="AB54:AC54"/>
    <mergeCell ref="AB53:AC53"/>
    <mergeCell ref="AB58:AC58"/>
    <mergeCell ref="AB57:AC57"/>
    <mergeCell ref="AE30:AF30"/>
    <mergeCell ref="AE36:AF36"/>
    <mergeCell ref="AE42:AF42"/>
    <mergeCell ref="AE47:AF47"/>
    <mergeCell ref="AE52:AF52"/>
    <mergeCell ref="AE58:AF58"/>
    <mergeCell ref="AE45:AF45"/>
    <mergeCell ref="AE46:AF46"/>
    <mergeCell ref="AE44:AF44"/>
    <mergeCell ref="AE43:AF43"/>
    <mergeCell ref="AE41:AF41"/>
    <mergeCell ref="AE39:AF39"/>
    <mergeCell ref="AE37:AF37"/>
    <mergeCell ref="AE38:AF38"/>
    <mergeCell ref="AE35:AF35"/>
    <mergeCell ref="AE32:AF32"/>
    <mergeCell ref="AE33:AF33"/>
    <mergeCell ref="AE34:AF34"/>
    <mergeCell ref="AH59:AI59"/>
    <mergeCell ref="AH52:AI52"/>
    <mergeCell ref="AH53:AI53"/>
    <mergeCell ref="AH44:AI44"/>
    <mergeCell ref="AH43:AI43"/>
    <mergeCell ref="AH42:AI42"/>
    <mergeCell ref="AH41:AI41"/>
    <mergeCell ref="AH39:AI39"/>
    <mergeCell ref="AH46:AI46"/>
    <mergeCell ref="AH45:AI45"/>
    <mergeCell ref="AH48:AI48"/>
    <mergeCell ref="AH47:AI47"/>
    <mergeCell ref="AH51:AI51"/>
    <mergeCell ref="AH50:AI50"/>
    <mergeCell ref="AH49:AI49"/>
    <mergeCell ref="AH56:AI56"/>
    <mergeCell ref="AH54:AI54"/>
    <mergeCell ref="AH55:AI55"/>
    <mergeCell ref="AH28:AI28"/>
    <mergeCell ref="AH30:AI30"/>
    <mergeCell ref="AK34:AL34"/>
    <mergeCell ref="AK33:AL33"/>
    <mergeCell ref="AK31:AL31"/>
    <mergeCell ref="AK32:AL32"/>
    <mergeCell ref="AK30:AL30"/>
    <mergeCell ref="AK28:AL28"/>
    <mergeCell ref="AK29:AL29"/>
    <mergeCell ref="AH36:AI36"/>
    <mergeCell ref="AH38:AI38"/>
    <mergeCell ref="AH37:AI37"/>
    <mergeCell ref="AH33:AI33"/>
    <mergeCell ref="AH34:AI34"/>
    <mergeCell ref="AH35:AI35"/>
    <mergeCell ref="AH31:AI31"/>
    <mergeCell ref="AH32:AI32"/>
    <mergeCell ref="AH29:AI29"/>
    <mergeCell ref="AK38:AL38"/>
    <mergeCell ref="AK39:AL39"/>
    <mergeCell ref="AK37:AL37"/>
    <mergeCell ref="AK36:AL36"/>
    <mergeCell ref="AK35:AL35"/>
    <mergeCell ref="AN34:AO34"/>
    <mergeCell ref="AN32:AO32"/>
    <mergeCell ref="AN33:AO33"/>
    <mergeCell ref="AN30:AO30"/>
    <mergeCell ref="AN31:AO31"/>
    <mergeCell ref="AK41:AL41"/>
    <mergeCell ref="AK48:AL48"/>
    <mergeCell ref="AK52:AL52"/>
    <mergeCell ref="AK58:AL58"/>
    <mergeCell ref="AK59:AL59"/>
    <mergeCell ref="AK56:AL56"/>
    <mergeCell ref="AK57:AL57"/>
    <mergeCell ref="AK55:AL55"/>
    <mergeCell ref="AK53:AL53"/>
    <mergeCell ref="AK54:AL54"/>
    <mergeCell ref="AK50:AL50"/>
    <mergeCell ref="AK51:AL51"/>
    <mergeCell ref="AK49:AL49"/>
    <mergeCell ref="AK46:AL46"/>
    <mergeCell ref="AK47:AL47"/>
    <mergeCell ref="AK45:AL45"/>
    <mergeCell ref="AK44:AL44"/>
    <mergeCell ref="AK43:AL43"/>
    <mergeCell ref="AK42:AL42"/>
    <mergeCell ref="AN53:AO53"/>
    <mergeCell ref="AN52:AO52"/>
    <mergeCell ref="AN51:AO51"/>
    <mergeCell ref="AN49:AO49"/>
    <mergeCell ref="AN50:AO50"/>
    <mergeCell ref="AN57:AO57"/>
    <mergeCell ref="AN58:AO58"/>
    <mergeCell ref="AN59:AO59"/>
    <mergeCell ref="AN56:AO56"/>
    <mergeCell ref="AN55:AO55"/>
    <mergeCell ref="AN54:AO54"/>
    <mergeCell ref="AN29:AO29"/>
    <mergeCell ref="AN28:AO28"/>
    <mergeCell ref="AN42:AO42"/>
    <mergeCell ref="AN39:AO39"/>
    <mergeCell ref="AN41:AO41"/>
    <mergeCell ref="AN37:AO37"/>
    <mergeCell ref="AN35:AO35"/>
    <mergeCell ref="AN36:AO36"/>
    <mergeCell ref="AN48:AO48"/>
    <mergeCell ref="AN47:AO47"/>
    <mergeCell ref="AN46:AO46"/>
    <mergeCell ref="AN45:AO45"/>
    <mergeCell ref="AN44:AO44"/>
    <mergeCell ref="AN43:AO43"/>
    <mergeCell ref="AN38:AO38"/>
    <mergeCell ref="AQ50:AR50"/>
    <mergeCell ref="AQ48:AR48"/>
    <mergeCell ref="AQ42:AR42"/>
    <mergeCell ref="AQ43:AR43"/>
    <mergeCell ref="AQ44:AR44"/>
    <mergeCell ref="AQ46:AR46"/>
    <mergeCell ref="AQ47:AR47"/>
    <mergeCell ref="AQ45:AR45"/>
    <mergeCell ref="AQ59:AR59"/>
    <mergeCell ref="AQ57:AR57"/>
    <mergeCell ref="AQ58:AR58"/>
    <mergeCell ref="AQ55:AR55"/>
    <mergeCell ref="AQ56:AR56"/>
    <mergeCell ref="AQ51:AR51"/>
    <mergeCell ref="AQ53:AR53"/>
    <mergeCell ref="AQ52:AR52"/>
    <mergeCell ref="AQ54:AR54"/>
    <mergeCell ref="AQ41:AR41"/>
    <mergeCell ref="AQ38:AR38"/>
    <mergeCell ref="AQ39:AR39"/>
    <mergeCell ref="AQ37:AR37"/>
    <mergeCell ref="AQ36:AR36"/>
    <mergeCell ref="AQ35:AR35"/>
    <mergeCell ref="AQ29:AR29"/>
    <mergeCell ref="AQ28:AR28"/>
    <mergeCell ref="AQ32:AR32"/>
    <mergeCell ref="AQ31:AR31"/>
    <mergeCell ref="AQ30:AR30"/>
    <mergeCell ref="AQ33:AR33"/>
    <mergeCell ref="AQ34:AR34"/>
    <mergeCell ref="AQ20:AR20"/>
    <mergeCell ref="AQ18:AR18"/>
    <mergeCell ref="AQ13:AR13"/>
    <mergeCell ref="AQ49:AR49"/>
    <mergeCell ref="BE26:BF26"/>
    <mergeCell ref="BE27:BF27"/>
    <mergeCell ref="BE28:BF28"/>
    <mergeCell ref="BE29:BF29"/>
    <mergeCell ref="BE30:BF30"/>
    <mergeCell ref="BE31:BF31"/>
    <mergeCell ref="BE32:BF32"/>
    <mergeCell ref="BE33:BF33"/>
    <mergeCell ref="BE34:BF34"/>
    <mergeCell ref="BE18:BF18"/>
    <mergeCell ref="BE20:BF20"/>
    <mergeCell ref="BE21:BF21"/>
    <mergeCell ref="BE22:BF22"/>
    <mergeCell ref="BE23:BF23"/>
    <mergeCell ref="BE24:BF24"/>
    <mergeCell ref="BE25:BF25"/>
    <mergeCell ref="BE5:BF5"/>
    <mergeCell ref="BE6:BF6"/>
    <mergeCell ref="BE16:BF16"/>
    <mergeCell ref="BE7:BF7"/>
    <mergeCell ref="BE19:BF19"/>
    <mergeCell ref="BE8:BF8"/>
    <mergeCell ref="BE10:BF10"/>
    <mergeCell ref="BE12:BF12"/>
    <mergeCell ref="BE13:BF13"/>
    <mergeCell ref="BE11:BF11"/>
    <mergeCell ref="BE15:BF15"/>
    <mergeCell ref="BE54:BF54"/>
    <mergeCell ref="BE55:BF55"/>
    <mergeCell ref="BE56:BF56"/>
    <mergeCell ref="BE57:BF57"/>
    <mergeCell ref="BE58:BF58"/>
    <mergeCell ref="BE59:BF59"/>
    <mergeCell ref="BE45:BF45"/>
    <mergeCell ref="BE46:BF46"/>
    <mergeCell ref="BE47:BF47"/>
    <mergeCell ref="BE48:BF48"/>
    <mergeCell ref="BE49:BF49"/>
    <mergeCell ref="BE50:BF50"/>
    <mergeCell ref="BE51:BF51"/>
    <mergeCell ref="BE52:BF52"/>
    <mergeCell ref="BE53:BF53"/>
    <mergeCell ref="BE35:BF35"/>
    <mergeCell ref="BE36:BF36"/>
    <mergeCell ref="BE37:BF37"/>
    <mergeCell ref="BE38:BF38"/>
    <mergeCell ref="BE39:BF39"/>
    <mergeCell ref="BE41:BF41"/>
    <mergeCell ref="BE42:BF42"/>
    <mergeCell ref="BE43:BF43"/>
    <mergeCell ref="BE44:BF44"/>
    <mergeCell ref="AV30:AW30"/>
    <mergeCell ref="AV31:AW31"/>
    <mergeCell ref="AV32:AW32"/>
    <mergeCell ref="AV33:AW33"/>
    <mergeCell ref="AV34:AW34"/>
    <mergeCell ref="AV26:AW26"/>
    <mergeCell ref="AV5:AW5"/>
    <mergeCell ref="AV6:AW6"/>
    <mergeCell ref="AV16:AW16"/>
    <mergeCell ref="AV7:AW7"/>
    <mergeCell ref="AV19:AW19"/>
    <mergeCell ref="AV8:AW8"/>
    <mergeCell ref="AV10:AW10"/>
    <mergeCell ref="AV12:AW12"/>
    <mergeCell ref="AV13:AW13"/>
    <mergeCell ref="AV18:AW18"/>
    <mergeCell ref="AV20:AW20"/>
    <mergeCell ref="AV21:AW21"/>
    <mergeCell ref="AV22:AW22"/>
    <mergeCell ref="AV23:AW23"/>
    <mergeCell ref="AV24:AW24"/>
    <mergeCell ref="AV25:AW25"/>
    <mergeCell ref="AV27:AW27"/>
    <mergeCell ref="AV28:AW28"/>
    <mergeCell ref="AV29:AW29"/>
    <mergeCell ref="AV11:AW11"/>
    <mergeCell ref="AV58:AW58"/>
    <mergeCell ref="AV59:AW59"/>
    <mergeCell ref="AV45:AW45"/>
    <mergeCell ref="AV46:AW46"/>
    <mergeCell ref="AV47:AW47"/>
    <mergeCell ref="AV48:AW48"/>
    <mergeCell ref="AV49:AW49"/>
    <mergeCell ref="AV50:AW50"/>
    <mergeCell ref="AV51:AW51"/>
    <mergeCell ref="AV52:AW52"/>
    <mergeCell ref="AV53:AW53"/>
    <mergeCell ref="AV35:AW35"/>
    <mergeCell ref="AV36:AW36"/>
    <mergeCell ref="AV37:AW37"/>
    <mergeCell ref="AV38:AW38"/>
    <mergeCell ref="AV39:AW39"/>
    <mergeCell ref="AV41:AW41"/>
    <mergeCell ref="AV42:AW42"/>
    <mergeCell ref="AV43:AW43"/>
    <mergeCell ref="AV44:AW44"/>
    <mergeCell ref="AV54:AW54"/>
    <mergeCell ref="AV55:AW55"/>
    <mergeCell ref="AV56:AW56"/>
    <mergeCell ref="AV57:AW57"/>
    <mergeCell ref="S9:T9"/>
    <mergeCell ref="V9:W9"/>
    <mergeCell ref="Y9:Z9"/>
    <mergeCell ref="AB9:AC9"/>
    <mergeCell ref="AE9:AF9"/>
    <mergeCell ref="AH9:AI9"/>
    <mergeCell ref="AK9:AL9"/>
    <mergeCell ref="AN9:AO9"/>
    <mergeCell ref="AQ9:AR9"/>
    <mergeCell ref="AV9:AW9"/>
    <mergeCell ref="G21:H21"/>
    <mergeCell ref="J21:K21"/>
    <mergeCell ref="M21:N21"/>
    <mergeCell ref="AK21:AL21"/>
    <mergeCell ref="V13:W13"/>
    <mergeCell ref="V12:W12"/>
    <mergeCell ref="V21:W21"/>
    <mergeCell ref="V20:W20"/>
    <mergeCell ref="V18:W18"/>
    <mergeCell ref="AH20:AI20"/>
    <mergeCell ref="AK20:AL20"/>
    <mergeCell ref="S11:T11"/>
    <mergeCell ref="V11:W11"/>
    <mergeCell ref="AQ10:AR10"/>
    <mergeCell ref="AQ12:AR12"/>
    <mergeCell ref="AT3:AU3"/>
    <mergeCell ref="AY3:AZ3"/>
    <mergeCell ref="BA3:BB3"/>
    <mergeCell ref="AH3:AJ3"/>
    <mergeCell ref="AK3:AM3"/>
    <mergeCell ref="AN3:AP3"/>
    <mergeCell ref="AQ3:AS3"/>
    <mergeCell ref="AV3:AX3"/>
    <mergeCell ref="BC3:BD3"/>
    <mergeCell ref="BE9:BF9"/>
    <mergeCell ref="BG9:BH9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AE17:AF17"/>
    <mergeCell ref="AH17:AI17"/>
    <mergeCell ref="AK17:AL17"/>
    <mergeCell ref="AN17:AO17"/>
    <mergeCell ref="AQ17:AR17"/>
    <mergeCell ref="AV17:AW17"/>
    <mergeCell ref="BE17:BF17"/>
    <mergeCell ref="BG17:BH17"/>
    <mergeCell ref="A9:C9"/>
    <mergeCell ref="D9:F9"/>
    <mergeCell ref="G9:H9"/>
  </mergeCells>
  <phoneticPr fontId="15" type="noConversion"/>
  <pageMargins left="0.78740157499999996" right="0.78740157499999996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ÅRETS TOTAL</vt:lpstr>
      <vt:lpstr>ÅRETS RASEDYR</vt:lpstr>
      <vt:lpstr>ÅRETS PET</vt:lpstr>
      <vt:lpstr>ÅRETS UMM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Madsen Gundersen</dc:creator>
  <cp:lastModifiedBy>Hans-Andre Røste</cp:lastModifiedBy>
  <cp:lastPrinted>2022-11-08T20:25:05Z</cp:lastPrinted>
  <dcterms:created xsi:type="dcterms:W3CDTF">2022-03-20T20:29:03Z</dcterms:created>
  <dcterms:modified xsi:type="dcterms:W3CDTF">2023-12-07T19:23:48Z</dcterms:modified>
</cp:coreProperties>
</file>